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nniferjohnston/Desktop/"/>
    </mc:Choice>
  </mc:AlternateContent>
  <xr:revisionPtr revIDLastSave="0" documentId="8_{078ECB99-FABF-4F4B-83C7-D5BDA3413A00}" xr6:coauthVersionLast="36" xr6:coauthVersionMax="36" xr10:uidLastSave="{00000000-0000-0000-0000-000000000000}"/>
  <bookViews>
    <workbookView xWindow="380" yWindow="460" windowWidth="28040" windowHeight="16260" activeTab="2" xr2:uid="{DC39EEA4-BE3A-9045-984E-0CF51AF33A04}"/>
  </bookViews>
  <sheets>
    <sheet name="Calculations" sheetId="1" r:id="rId1"/>
    <sheet name="Women " sheetId="8" r:id="rId2"/>
    <sheet name="Men " sheetId="11" r:id="rId3"/>
  </sheets>
  <definedNames>
    <definedName name="_xlnm.Print_Area" localSheetId="2">'Men '!$A$1:$D$54</definedName>
    <definedName name="_xlnm.Print_Area" localSheetId="1">'Women '!$A$1:$D$59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8" l="1"/>
  <c r="D20" i="8"/>
  <c r="D19" i="8"/>
  <c r="D45" i="8"/>
  <c r="D18" i="8"/>
  <c r="D44" i="8"/>
  <c r="D28" i="8"/>
  <c r="D27" i="8"/>
  <c r="D26" i="8"/>
  <c r="D52" i="8"/>
  <c r="D53" i="8" s="1"/>
  <c r="D54" i="8" s="1"/>
  <c r="D6" i="11"/>
  <c r="D27" i="11" s="1"/>
  <c r="D28" i="11"/>
  <c r="D52" i="11"/>
  <c r="D20" i="11"/>
  <c r="C6" i="11"/>
  <c r="C11" i="11" s="1"/>
  <c r="C12" i="11"/>
  <c r="C25" i="11" s="1"/>
  <c r="C9" i="11"/>
  <c r="C22" i="11" s="1"/>
  <c r="D53" i="11"/>
  <c r="D54" i="11" s="1"/>
  <c r="B6" i="11"/>
  <c r="B41" i="11" s="1"/>
  <c r="B48" i="11"/>
  <c r="B51" i="11" s="1"/>
  <c r="B54" i="11"/>
  <c r="C53" i="11"/>
  <c r="C52" i="11"/>
  <c r="B52" i="11"/>
  <c r="B50" i="11"/>
  <c r="D49" i="11"/>
  <c r="D46" i="11"/>
  <c r="C46" i="11"/>
  <c r="D44" i="11"/>
  <c r="D43" i="11"/>
  <c r="D42" i="11"/>
  <c r="B35" i="11"/>
  <c r="B37" i="11" s="1"/>
  <c r="B39" i="11"/>
  <c r="D38" i="11"/>
  <c r="B38" i="11"/>
  <c r="D37" i="11"/>
  <c r="D36" i="11"/>
  <c r="B36" i="11"/>
  <c r="B22" i="11"/>
  <c r="B23" i="11" s="1"/>
  <c r="B28" i="11"/>
  <c r="D12" i="11"/>
  <c r="C27" i="11"/>
  <c r="B27" i="11"/>
  <c r="D11" i="11"/>
  <c r="D18" i="11"/>
  <c r="C26" i="11"/>
  <c r="B26" i="11"/>
  <c r="B25" i="11"/>
  <c r="B24" i="11"/>
  <c r="D23" i="11"/>
  <c r="C20" i="11"/>
  <c r="B15" i="11"/>
  <c r="C19" i="11"/>
  <c r="C18" i="11"/>
  <c r="D16" i="11"/>
  <c r="C15" i="11"/>
  <c r="B9" i="11"/>
  <c r="D46" i="8"/>
  <c r="C6" i="8"/>
  <c r="D39" i="8"/>
  <c r="D38" i="8"/>
  <c r="D37" i="8"/>
  <c r="B6" i="8"/>
  <c r="B22" i="8" s="1"/>
  <c r="B48" i="8"/>
  <c r="B41" i="8"/>
  <c r="B43" i="8" s="1"/>
  <c r="B35" i="8"/>
  <c r="D13" i="8"/>
  <c r="D12" i="8"/>
  <c r="D11" i="8"/>
  <c r="C9" i="8"/>
  <c r="C26" i="8"/>
  <c r="C19" i="8"/>
  <c r="B15" i="8"/>
  <c r="C46" i="1"/>
  <c r="C26" i="1"/>
  <c r="B9" i="8"/>
  <c r="B12" i="8" s="1"/>
  <c r="C53" i="8"/>
  <c r="C27" i="8"/>
  <c r="C51" i="1"/>
  <c r="D51" i="1"/>
  <c r="C45" i="1"/>
  <c r="C31" i="1"/>
  <c r="D31" i="1"/>
  <c r="C25" i="1"/>
  <c r="B17" i="8"/>
  <c r="C46" i="8"/>
  <c r="C20" i="8"/>
  <c r="B2" i="8"/>
  <c r="B16" i="8"/>
  <c r="B44" i="8"/>
  <c r="B10" i="8"/>
  <c r="D16" i="8"/>
  <c r="B45" i="8"/>
  <c r="B11" i="8"/>
  <c r="D36" i="8"/>
  <c r="C52" i="8"/>
  <c r="D49" i="8"/>
  <c r="B51" i="8"/>
  <c r="B50" i="8"/>
  <c r="B23" i="8"/>
  <c r="D23" i="8"/>
  <c r="D43" i="8"/>
  <c r="D42" i="8"/>
  <c r="B19" i="8" l="1"/>
  <c r="B20" i="8"/>
  <c r="B18" i="8"/>
  <c r="B28" i="8"/>
  <c r="B25" i="8"/>
  <c r="B24" i="8"/>
  <c r="B26" i="8"/>
  <c r="B27" i="8"/>
  <c r="B13" i="11"/>
  <c r="B12" i="11"/>
  <c r="B11" i="11"/>
  <c r="B43" i="11"/>
  <c r="B46" i="11"/>
  <c r="B44" i="11"/>
  <c r="B45" i="11"/>
  <c r="B42" i="11"/>
  <c r="C24" i="11"/>
  <c r="C17" i="11"/>
  <c r="C22" i="8"/>
  <c r="C15" i="8"/>
  <c r="B36" i="8"/>
  <c r="B39" i="8"/>
  <c r="B37" i="8"/>
  <c r="C35" i="8"/>
  <c r="C11" i="8"/>
  <c r="C10" i="8"/>
  <c r="B20" i="11"/>
  <c r="B18" i="11"/>
  <c r="B16" i="11"/>
  <c r="B19" i="11"/>
  <c r="B17" i="11"/>
  <c r="B38" i="8"/>
  <c r="B54" i="8"/>
  <c r="B52" i="8"/>
  <c r="B53" i="8"/>
  <c r="B49" i="8"/>
  <c r="B10" i="11"/>
  <c r="B46" i="8"/>
  <c r="B42" i="8"/>
  <c r="B49" i="11"/>
  <c r="B53" i="11"/>
  <c r="C10" i="11"/>
  <c r="D45" i="11"/>
  <c r="D26" i="11"/>
  <c r="B13" i="8"/>
  <c r="D13" i="11"/>
  <c r="D39" i="11"/>
  <c r="C35" i="11"/>
  <c r="D19" i="11"/>
  <c r="C16" i="11" l="1"/>
  <c r="C23" i="11"/>
  <c r="C23" i="8"/>
  <c r="C16" i="8"/>
  <c r="C17" i="8"/>
  <c r="C12" i="8"/>
  <c r="C24" i="8"/>
  <c r="C38" i="11"/>
  <c r="C41" i="11"/>
  <c r="C36" i="11"/>
  <c r="C37" i="11"/>
  <c r="C41" i="8"/>
  <c r="C38" i="8"/>
  <c r="C37" i="8"/>
  <c r="C36" i="8"/>
  <c r="C25" i="8" l="1"/>
  <c r="C18" i="8"/>
  <c r="C44" i="11"/>
  <c r="C48" i="11"/>
  <c r="C42" i="11"/>
  <c r="C43" i="11"/>
  <c r="C44" i="8"/>
  <c r="C48" i="8"/>
  <c r="C42" i="8"/>
  <c r="C43" i="8"/>
  <c r="C50" i="8" l="1"/>
  <c r="C49" i="8"/>
  <c r="C51" i="8"/>
  <c r="C49" i="11"/>
  <c r="C50" i="11"/>
  <c r="C51" i="11"/>
</calcChain>
</file>

<file path=xl/sharedStrings.xml><?xml version="1.0" encoding="utf-8"?>
<sst xmlns="http://schemas.openxmlformats.org/spreadsheetml/2006/main" count="212" uniqueCount="49">
  <si>
    <t>Bariatric Women</t>
  </si>
  <si>
    <t xml:space="preserve">Protein </t>
  </si>
  <si>
    <t>Carb</t>
  </si>
  <si>
    <t>Fat</t>
  </si>
  <si>
    <t>100-125</t>
  </si>
  <si>
    <t>126-150</t>
  </si>
  <si>
    <t>151-175</t>
  </si>
  <si>
    <t>176-200</t>
  </si>
  <si>
    <t>201-225</t>
  </si>
  <si>
    <t>226-250</t>
  </si>
  <si>
    <t>250+</t>
  </si>
  <si>
    <t>Name</t>
  </si>
  <si>
    <t>Susan</t>
  </si>
  <si>
    <t xml:space="preserve">Weight </t>
  </si>
  <si>
    <t>Total Calories*</t>
  </si>
  <si>
    <t>Water</t>
  </si>
  <si>
    <t>oz</t>
  </si>
  <si>
    <t>Direct</t>
  </si>
  <si>
    <t>All*</t>
  </si>
  <si>
    <t>Protein</t>
  </si>
  <si>
    <t xml:space="preserve">*=Approximation. Actual calories will be based on the client's food choices resulting in additional indirect calories on top of the "direct." </t>
  </si>
  <si>
    <t xml:space="preserve">Carb </t>
  </si>
  <si>
    <t>Total Calories</t>
  </si>
  <si>
    <t>Bariatric Men</t>
  </si>
  <si>
    <t>Dream</t>
  </si>
  <si>
    <t>Oz</t>
  </si>
  <si>
    <t xml:space="preserve">Name </t>
  </si>
  <si>
    <t>MACROS</t>
  </si>
  <si>
    <t>Carbs</t>
  </si>
  <si>
    <t xml:space="preserve">Fat </t>
  </si>
  <si>
    <t xml:space="preserve">Workout Days </t>
  </si>
  <si>
    <t xml:space="preserve">5 Meals </t>
  </si>
  <si>
    <t xml:space="preserve">Carbs </t>
  </si>
  <si>
    <t xml:space="preserve">Pre-Workout </t>
  </si>
  <si>
    <t xml:space="preserve">Post Workout </t>
  </si>
  <si>
    <t>Meal 3</t>
  </si>
  <si>
    <t xml:space="preserve">Meal 4 </t>
  </si>
  <si>
    <t xml:space="preserve">Meal 5 </t>
  </si>
  <si>
    <t xml:space="preserve">6 Meals </t>
  </si>
  <si>
    <t xml:space="preserve">Meal 3 </t>
  </si>
  <si>
    <t>Meal 6</t>
  </si>
  <si>
    <t xml:space="preserve">7 Meals </t>
  </si>
  <si>
    <t>Meal 7</t>
  </si>
  <si>
    <t>Non-Workout Days</t>
  </si>
  <si>
    <t>Meal 1</t>
  </si>
  <si>
    <t xml:space="preserve">Meal 2 </t>
  </si>
  <si>
    <t xml:space="preserve">Meal 1 </t>
  </si>
  <si>
    <t xml:space="preserve">Meal 6 </t>
  </si>
  <si>
    <t>"Ability is what you're capable of doing. Motivation determines what you do. Attitude determines how well you do it."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</si>
</sst>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2"/>
      <color theme="1"/>
      <name val="Calibri"/>
      <family val="2"/>
      <scheme val="minor"/>
    </font>
    <font>
      <sz val="15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Bebas Neue Regular"/>
    </font>
    <font>
      <sz val="18"/>
      <color theme="0"/>
      <name val="Bebas Neue Regular"/>
    </font>
    <font>
      <sz val="14"/>
      <color theme="0"/>
      <name val="Calibri"/>
      <family val="2"/>
      <scheme val="minor"/>
    </font>
    <font>
      <b/>
      <sz val="18"/>
      <color theme="1"/>
      <name val="Bebas Neue Regular"/>
    </font>
    <font>
      <b/>
      <sz val="18"/>
      <color theme="1"/>
      <name val="Calibri"/>
      <family val="2"/>
      <scheme val="minor"/>
    </font>
    <font>
      <sz val="28"/>
      <color theme="0"/>
      <name val="Bebas Neue Regular"/>
    </font>
    <font>
      <sz val="18"/>
      <color rgb="FF000000"/>
      <name val="Bebas Neue Regular"/>
    </font>
    <font>
      <b/>
      <sz val="22"/>
      <color theme="0"/>
      <name val="Bebas Neue Regular"/>
    </font>
    <font>
      <b/>
      <sz val="20"/>
      <color theme="0"/>
      <name val="Bebas Neue Regular"/>
    </font>
    <font>
      <sz val="20"/>
      <color theme="1"/>
      <name val="Bebas Neue Regular"/>
    </font>
    <font>
      <sz val="12"/>
      <color theme="1"/>
      <name val="Bebas Neue Regular"/>
    </font>
    <font>
      <sz val="18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6"/>
      <color theme="0"/>
      <name val="Bebas Neue Regular"/>
    </font>
    <font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12" xfId="0" applyFont="1" applyBorder="1"/>
    <xf numFmtId="0" fontId="7" fillId="0" borderId="12" xfId="0" applyFont="1" applyBorder="1"/>
    <xf numFmtId="0" fontId="3" fillId="0" borderId="15" xfId="0" applyFont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1" fillId="3" borderId="4" xfId="0" applyFont="1" applyFill="1" applyBorder="1"/>
    <xf numFmtId="0" fontId="11" fillId="3" borderId="2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164" fontId="12" fillId="0" borderId="6" xfId="0" applyNumberFormat="1" applyFont="1" applyBorder="1"/>
    <xf numFmtId="164" fontId="12" fillId="0" borderId="22" xfId="0" applyNumberFormat="1" applyFont="1" applyBorder="1"/>
    <xf numFmtId="164" fontId="12" fillId="0" borderId="7" xfId="0" applyNumberFormat="1" applyFont="1" applyBorder="1"/>
    <xf numFmtId="164" fontId="12" fillId="0" borderId="8" xfId="0" applyNumberFormat="1" applyFont="1" applyBorder="1"/>
    <xf numFmtId="164" fontId="12" fillId="0" borderId="12" xfId="0" applyNumberFormat="1" applyFont="1" applyBorder="1"/>
    <xf numFmtId="164" fontId="12" fillId="0" borderId="9" xfId="0" applyNumberFormat="1" applyFont="1" applyBorder="1"/>
    <xf numFmtId="164" fontId="12" fillId="0" borderId="10" xfId="0" applyNumberFormat="1" applyFont="1" applyBorder="1"/>
    <xf numFmtId="164" fontId="12" fillId="0" borderId="13" xfId="0" applyNumberFormat="1" applyFont="1" applyBorder="1"/>
    <xf numFmtId="164" fontId="12" fillId="0" borderId="11" xfId="0" applyNumberFormat="1" applyFont="1" applyBorder="1"/>
    <xf numFmtId="164" fontId="12" fillId="0" borderId="0" xfId="0" applyNumberFormat="1" applyFont="1"/>
    <xf numFmtId="0" fontId="13" fillId="0" borderId="0" xfId="0" applyFont="1"/>
    <xf numFmtId="0" fontId="16" fillId="0" borderId="0" xfId="0" applyFont="1"/>
    <xf numFmtId="0" fontId="5" fillId="0" borderId="0" xfId="0" applyFont="1"/>
    <xf numFmtId="0" fontId="15" fillId="0" borderId="0" xfId="0" applyFont="1"/>
    <xf numFmtId="164" fontId="12" fillId="0" borderId="26" xfId="0" applyNumberFormat="1" applyFont="1" applyBorder="1"/>
    <xf numFmtId="164" fontId="12" fillId="0" borderId="27" xfId="0" applyNumberFormat="1" applyFont="1" applyBorder="1"/>
    <xf numFmtId="164" fontId="12" fillId="0" borderId="28" xfId="0" applyNumberFormat="1" applyFont="1" applyBorder="1"/>
    <xf numFmtId="0" fontId="11" fillId="3" borderId="12" xfId="0" applyFont="1" applyFill="1" applyBorder="1"/>
    <xf numFmtId="0" fontId="11" fillId="3" borderId="12" xfId="0" applyFont="1" applyFill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4" fillId="0" borderId="12" xfId="0" applyFont="1" applyBorder="1"/>
    <xf numFmtId="0" fontId="7" fillId="3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355600</xdr:colOff>
      <xdr:row>3</xdr:row>
      <xdr:rowOff>101600</xdr:rowOff>
    </xdr:from>
    <xdr:to>
      <xdr:col>5</xdr:col>
      <xdr:colOff>63500</xdr:colOff>
      <xdr:row>8</xdr:row>
      <xdr:rowOff>25400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E9E6C8-C750-9744-B51B-A9F5BA929A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338" r="10690" b="19424"/>
        <a:stretch/>
      </xdr:blipFill>
      <xdr:spPr>
        <a:xfrm>
          <a:off x="1193800" y="762000"/>
          <a:ext cx="3086100" cy="93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1536700</xdr:colOff>
      <xdr:row>0</xdr:row>
      <xdr:rowOff>165100</xdr:rowOff>
    </xdr:from>
    <xdr:to>
      <xdr:col>3</xdr:col>
      <xdr:colOff>50800</xdr:colOff>
      <xdr:row>0</xdr:row>
      <xdr:rowOff>1104900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67BBC2-CFB7-BC45-B24D-C038CE606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338" r="10690" b="19424"/>
        <a:stretch/>
      </xdr:blipFill>
      <xdr:spPr>
        <a:xfrm>
          <a:off x="1536700" y="165100"/>
          <a:ext cx="3086100" cy="939800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1219200</xdr:colOff>
      <xdr:row>29</xdr:row>
      <xdr:rowOff>50800</xdr:rowOff>
    </xdr:from>
    <xdr:to>
      <xdr:col>2</xdr:col>
      <xdr:colOff>1104900</xdr:colOff>
      <xdr:row>31</xdr:row>
      <xdr:rowOff>355600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26E3092-6961-0C45-B696-E0F21D3CB1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338" r="10690" b="19424"/>
        <a:stretch/>
      </xdr:blipFill>
      <xdr:spPr>
        <a:xfrm>
          <a:off x="1219200" y="10058400"/>
          <a:ext cx="3086100" cy="939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1397000</xdr:colOff>
      <xdr:row>0</xdr:row>
      <xdr:rowOff>177800</xdr:rowOff>
    </xdr:from>
    <xdr:to>
      <xdr:col>2</xdr:col>
      <xdr:colOff>1282700</xdr:colOff>
      <xdr:row>0</xdr:row>
      <xdr:rowOff>1117600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9A2F62-4511-1F47-91C8-EBF38AE784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338" r="10690" b="19424"/>
        <a:stretch/>
      </xdr:blipFill>
      <xdr:spPr>
        <a:xfrm>
          <a:off x="1397000" y="177800"/>
          <a:ext cx="3086100" cy="939800"/>
        </a:xfrm>
        <a:prstGeom prst="rect">
          <a:avLst/>
        </a:prstGeom>
      </xdr:spPr>
    </xdr:pic>
    <xdr:clientData/>
  </xdr:twoCellAnchor>
  <xdr:twoCellAnchor editAs="oneCell">
    <xdr:from>
      <xdr:col>0</xdr:col>
      <xdr:colOff>1536700</xdr:colOff>
      <xdr:row>29</xdr:row>
      <xdr:rowOff>38100</xdr:rowOff>
    </xdr:from>
    <xdr:to>
      <xdr:col>3</xdr:col>
      <xdr:colOff>50800</xdr:colOff>
      <xdr:row>31</xdr:row>
      <xdr:rowOff>342900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EA5A5E-2642-814B-8B34-9FEB767FB4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7338" r="10690" b="19424"/>
        <a:stretch/>
      </xdr:blipFill>
      <xdr:spPr>
        <a:xfrm>
          <a:off x="1536700" y="9982200"/>
          <a:ext cx="3086100" cy="939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0843-A2B6-254D-834B-568E7E7B52FA}">
  <sheetPr>
    <tabColor rgb="FFE2EFDA"/>
  </sheetPr>
  <dimension ref="A1:K51"/>
  <sheetViews>
    <sheetView workbookViewId="0">
      <selection activeCell="E5" sqref="E5"/>
    </sheetView>
  </sheetViews>
  <sheetFormatPr baseColWidth="10" defaultColWidth="11" defaultRowHeight="16"/>
  <cols>
    <col min="3" max="4" width="11.1640625" bestFit="1" customWidth="1"/>
    <col min="8" max="8" width="19.1640625" customWidth="1"/>
  </cols>
  <sheetData>
    <row r="1" spans="1:11" ht="20">
      <c r="A1" s="1"/>
    </row>
    <row r="12" spans="1:11" ht="17" thickBot="1"/>
    <row r="13" spans="1:11" ht="27" thickBot="1">
      <c r="A13" s="41" t="s">
        <v>0</v>
      </c>
      <c r="B13" s="42"/>
      <c r="C13" s="42"/>
      <c r="D13" s="42"/>
      <c r="E13" s="42"/>
      <c r="F13" s="43"/>
      <c r="H13" s="23"/>
      <c r="I13" s="24"/>
      <c r="J13" s="24"/>
      <c r="K13" s="24"/>
    </row>
    <row r="14" spans="1:11" ht="21">
      <c r="A14" s="31" t="s">
        <v>1</v>
      </c>
      <c r="B14" s="32"/>
      <c r="C14" s="31" t="s">
        <v>2</v>
      </c>
      <c r="D14" s="32"/>
      <c r="E14" s="31" t="s">
        <v>3</v>
      </c>
      <c r="F14" s="32"/>
      <c r="H14" s="23"/>
      <c r="I14" s="24"/>
      <c r="J14" s="24"/>
      <c r="K14" s="24"/>
    </row>
    <row r="15" spans="1:11" ht="21">
      <c r="A15" s="2" t="s">
        <v>4</v>
      </c>
      <c r="B15" s="2">
        <v>50</v>
      </c>
      <c r="C15" s="2" t="s">
        <v>4</v>
      </c>
      <c r="D15" s="2">
        <v>85</v>
      </c>
      <c r="E15" s="2" t="s">
        <v>4</v>
      </c>
      <c r="F15" s="2">
        <v>20</v>
      </c>
      <c r="H15" s="23"/>
      <c r="I15" s="24"/>
      <c r="J15" s="24"/>
      <c r="K15" s="24"/>
    </row>
    <row r="16" spans="1:11" ht="21">
      <c r="A16" s="2" t="s">
        <v>5</v>
      </c>
      <c r="B16" s="2">
        <v>60</v>
      </c>
      <c r="C16" s="2" t="s">
        <v>5</v>
      </c>
      <c r="D16" s="2">
        <v>90</v>
      </c>
      <c r="E16" s="2" t="s">
        <v>5</v>
      </c>
      <c r="F16" s="2">
        <v>22.5</v>
      </c>
      <c r="H16" s="23"/>
      <c r="I16" s="24"/>
      <c r="J16" s="24"/>
      <c r="K16" s="24"/>
    </row>
    <row r="17" spans="1:11" ht="21">
      <c r="A17" s="2" t="s">
        <v>6</v>
      </c>
      <c r="B17" s="2">
        <v>70</v>
      </c>
      <c r="C17" s="2" t="s">
        <v>6</v>
      </c>
      <c r="D17" s="2">
        <v>95</v>
      </c>
      <c r="E17" s="2" t="s">
        <v>6</v>
      </c>
      <c r="F17" s="2">
        <v>25</v>
      </c>
      <c r="H17" s="23"/>
      <c r="I17" s="24"/>
      <c r="J17" s="24"/>
      <c r="K17" s="24"/>
    </row>
    <row r="18" spans="1:11" ht="21">
      <c r="A18" s="2" t="s">
        <v>7</v>
      </c>
      <c r="B18" s="2">
        <v>80</v>
      </c>
      <c r="C18" s="2" t="s">
        <v>7</v>
      </c>
      <c r="D18" s="2">
        <v>100</v>
      </c>
      <c r="E18" s="2" t="s">
        <v>7</v>
      </c>
      <c r="F18" s="2">
        <v>27.5</v>
      </c>
      <c r="H18" s="23"/>
      <c r="I18" s="24"/>
      <c r="J18" s="24"/>
      <c r="K18" s="24"/>
    </row>
    <row r="19" spans="1:11" ht="19">
      <c r="A19" s="2" t="s">
        <v>8</v>
      </c>
      <c r="B19" s="2">
        <v>90</v>
      </c>
      <c r="C19" s="2" t="s">
        <v>8</v>
      </c>
      <c r="D19" s="2">
        <v>105</v>
      </c>
      <c r="E19" s="2" t="s">
        <v>8</v>
      </c>
      <c r="F19" s="2">
        <v>30</v>
      </c>
      <c r="H19" s="25"/>
      <c r="I19" s="25"/>
      <c r="J19" s="25"/>
      <c r="K19" s="25"/>
    </row>
    <row r="20" spans="1:11" ht="19">
      <c r="A20" s="2" t="s">
        <v>9</v>
      </c>
      <c r="B20" s="2">
        <v>100</v>
      </c>
      <c r="C20" s="2" t="s">
        <v>9</v>
      </c>
      <c r="D20" s="2">
        <v>110</v>
      </c>
      <c r="E20" s="2" t="s">
        <v>9</v>
      </c>
      <c r="F20" s="2">
        <v>32.5</v>
      </c>
      <c r="H20" s="25"/>
      <c r="I20" s="25"/>
      <c r="J20" s="25"/>
      <c r="K20" s="25"/>
    </row>
    <row r="21" spans="1:11" ht="19">
      <c r="A21" s="2" t="s">
        <v>10</v>
      </c>
      <c r="B21" s="2">
        <v>110</v>
      </c>
      <c r="C21" s="2" t="s">
        <v>10</v>
      </c>
      <c r="D21" s="2">
        <v>115</v>
      </c>
      <c r="E21" s="2" t="s">
        <v>10</v>
      </c>
      <c r="F21" s="2">
        <v>35</v>
      </c>
      <c r="H21" s="25"/>
      <c r="I21" s="25"/>
      <c r="J21" s="25"/>
      <c r="K21" s="25"/>
    </row>
    <row r="23" spans="1:11" ht="24">
      <c r="A23" s="44" t="s">
        <v>11</v>
      </c>
      <c r="B23" s="44"/>
      <c r="C23" s="45" t="s">
        <v>12</v>
      </c>
      <c r="D23" s="45"/>
    </row>
    <row r="24" spans="1:11" ht="24">
      <c r="A24" s="44" t="s">
        <v>13</v>
      </c>
      <c r="B24" s="44"/>
      <c r="C24" s="45">
        <v>168</v>
      </c>
      <c r="D24" s="45"/>
    </row>
    <row r="25" spans="1:11" ht="24">
      <c r="A25" s="44" t="s">
        <v>14</v>
      </c>
      <c r="B25" s="44"/>
      <c r="C25" s="44">
        <f>D31</f>
        <v>1053</v>
      </c>
      <c r="D25" s="44"/>
    </row>
    <row r="26" spans="1:11" ht="24">
      <c r="A26" s="44" t="s">
        <v>15</v>
      </c>
      <c r="B26" s="44"/>
      <c r="C26" s="33">
        <f>C24/2</f>
        <v>84</v>
      </c>
      <c r="D26" s="33" t="s">
        <v>16</v>
      </c>
    </row>
    <row r="27" spans="1:11" ht="24">
      <c r="A27" s="51"/>
      <c r="B27" s="52"/>
      <c r="C27" s="34" t="s">
        <v>17</v>
      </c>
      <c r="D27" s="34" t="s">
        <v>18</v>
      </c>
      <c r="E27" s="3"/>
    </row>
    <row r="28" spans="1:11" ht="24">
      <c r="A28" s="46" t="s">
        <v>19</v>
      </c>
      <c r="B28" s="46"/>
      <c r="C28" s="36">
        <v>70</v>
      </c>
      <c r="D28" s="35"/>
      <c r="E28" s="3"/>
      <c r="F28" s="39" t="s">
        <v>20</v>
      </c>
      <c r="G28" s="39"/>
    </row>
    <row r="29" spans="1:11" ht="24" customHeight="1">
      <c r="A29" s="46" t="s">
        <v>21</v>
      </c>
      <c r="B29" s="46"/>
      <c r="C29" s="36">
        <v>95</v>
      </c>
      <c r="D29" s="35"/>
      <c r="E29" s="3"/>
      <c r="F29" s="39"/>
      <c r="G29" s="39"/>
    </row>
    <row r="30" spans="1:11" ht="24">
      <c r="A30" s="46" t="s">
        <v>3</v>
      </c>
      <c r="B30" s="46"/>
      <c r="C30" s="36">
        <v>25</v>
      </c>
      <c r="D30" s="35"/>
      <c r="E30" s="3"/>
      <c r="F30" s="39"/>
      <c r="G30" s="39"/>
    </row>
    <row r="31" spans="1:11" ht="24">
      <c r="A31" s="46" t="s">
        <v>22</v>
      </c>
      <c r="B31" s="46"/>
      <c r="C31" s="35">
        <f>(C28*4)+(C29*4)+(C30*9)</f>
        <v>885</v>
      </c>
      <c r="D31" s="35">
        <f>C31+C24</f>
        <v>1053</v>
      </c>
      <c r="E31" s="3"/>
      <c r="F31" s="39"/>
      <c r="G31" s="39"/>
    </row>
    <row r="32" spans="1:11" ht="22" thickBot="1">
      <c r="H32" s="23"/>
      <c r="I32" s="24"/>
      <c r="J32" s="24"/>
      <c r="K32" s="24"/>
    </row>
    <row r="33" spans="1:11" ht="27" thickBot="1">
      <c r="A33" s="47" t="s">
        <v>23</v>
      </c>
      <c r="B33" s="48"/>
      <c r="C33" s="48"/>
      <c r="D33" s="48"/>
      <c r="E33" s="48"/>
      <c r="F33" s="49"/>
      <c r="H33" s="23"/>
      <c r="I33" s="24"/>
      <c r="J33" s="24"/>
      <c r="K33" s="24"/>
    </row>
    <row r="34" spans="1:11" ht="21">
      <c r="A34" s="31" t="s">
        <v>1</v>
      </c>
      <c r="B34" s="32"/>
      <c r="C34" s="31" t="s">
        <v>2</v>
      </c>
      <c r="D34" s="32"/>
      <c r="E34" s="31" t="s">
        <v>3</v>
      </c>
      <c r="F34" s="32"/>
      <c r="H34" s="23"/>
      <c r="I34" s="24"/>
      <c r="J34" s="24"/>
      <c r="K34" s="24"/>
    </row>
    <row r="35" spans="1:11" ht="19">
      <c r="A35" s="2" t="s">
        <v>4</v>
      </c>
      <c r="B35" s="2">
        <v>60</v>
      </c>
      <c r="C35" s="2" t="s">
        <v>4</v>
      </c>
      <c r="D35" s="2">
        <v>90</v>
      </c>
      <c r="E35" s="2" t="s">
        <v>4</v>
      </c>
      <c r="F35" s="2">
        <v>22.5</v>
      </c>
      <c r="H35" s="25"/>
      <c r="I35" s="25"/>
      <c r="J35" s="25"/>
      <c r="K35" s="25"/>
    </row>
    <row r="36" spans="1:11" ht="19">
      <c r="A36" s="2" t="s">
        <v>5</v>
      </c>
      <c r="B36" s="2">
        <v>70</v>
      </c>
      <c r="C36" s="2" t="s">
        <v>5</v>
      </c>
      <c r="D36" s="2">
        <v>95</v>
      </c>
      <c r="E36" s="2" t="s">
        <v>5</v>
      </c>
      <c r="F36" s="2">
        <v>25</v>
      </c>
    </row>
    <row r="37" spans="1:11" ht="19">
      <c r="A37" s="2" t="s">
        <v>6</v>
      </c>
      <c r="B37" s="2">
        <v>80</v>
      </c>
      <c r="C37" s="2" t="s">
        <v>6</v>
      </c>
      <c r="D37" s="2">
        <v>100</v>
      </c>
      <c r="E37" s="2" t="s">
        <v>6</v>
      </c>
      <c r="F37" s="2">
        <v>27.5</v>
      </c>
    </row>
    <row r="38" spans="1:11" ht="19">
      <c r="A38" s="2" t="s">
        <v>7</v>
      </c>
      <c r="B38" s="2">
        <v>90</v>
      </c>
      <c r="C38" s="2" t="s">
        <v>7</v>
      </c>
      <c r="D38" s="2">
        <v>105</v>
      </c>
      <c r="E38" s="2" t="s">
        <v>7</v>
      </c>
      <c r="F38" s="2">
        <v>30</v>
      </c>
    </row>
    <row r="39" spans="1:11" ht="19">
      <c r="A39" s="2" t="s">
        <v>8</v>
      </c>
      <c r="B39" s="2">
        <v>100</v>
      </c>
      <c r="C39" s="2" t="s">
        <v>8</v>
      </c>
      <c r="D39" s="2">
        <v>110</v>
      </c>
      <c r="E39" s="2" t="s">
        <v>8</v>
      </c>
      <c r="F39" s="2">
        <v>32.5</v>
      </c>
    </row>
    <row r="40" spans="1:11" ht="19">
      <c r="A40" s="2" t="s">
        <v>9</v>
      </c>
      <c r="B40" s="2">
        <v>110</v>
      </c>
      <c r="C40" s="2" t="s">
        <v>9</v>
      </c>
      <c r="D40" s="2">
        <v>115</v>
      </c>
      <c r="E40" s="2" t="s">
        <v>9</v>
      </c>
      <c r="F40" s="2">
        <v>35</v>
      </c>
    </row>
    <row r="41" spans="1:11" ht="19">
      <c r="A41" s="2" t="s">
        <v>10</v>
      </c>
      <c r="B41" s="2">
        <v>120</v>
      </c>
      <c r="C41" s="2" t="s">
        <v>10</v>
      </c>
      <c r="D41" s="2">
        <v>120</v>
      </c>
      <c r="E41" s="2" t="s">
        <v>10</v>
      </c>
      <c r="F41" s="2">
        <v>37.5</v>
      </c>
    </row>
    <row r="43" spans="1:11" ht="24">
      <c r="A43" s="44" t="s">
        <v>11</v>
      </c>
      <c r="B43" s="44"/>
      <c r="C43" s="50" t="s">
        <v>24</v>
      </c>
      <c r="D43" s="50"/>
    </row>
    <row r="44" spans="1:11" ht="24">
      <c r="A44" s="44" t="s">
        <v>13</v>
      </c>
      <c r="B44" s="44"/>
      <c r="C44" s="50">
        <v>220</v>
      </c>
      <c r="D44" s="50"/>
    </row>
    <row r="45" spans="1:11" ht="24">
      <c r="A45" s="44" t="s">
        <v>14</v>
      </c>
      <c r="B45" s="44"/>
      <c r="C45" s="44">
        <f>D51</f>
        <v>1352.5</v>
      </c>
      <c r="D45" s="44"/>
    </row>
    <row r="46" spans="1:11" ht="24">
      <c r="A46" s="44" t="s">
        <v>15</v>
      </c>
      <c r="B46" s="44"/>
      <c r="C46" s="37">
        <f>C44/2</f>
        <v>110</v>
      </c>
      <c r="D46" s="37" t="s">
        <v>25</v>
      </c>
    </row>
    <row r="47" spans="1:11" ht="24">
      <c r="A47" s="35"/>
      <c r="B47" s="35"/>
      <c r="C47" s="35" t="s">
        <v>17</v>
      </c>
      <c r="D47" s="35" t="s">
        <v>18</v>
      </c>
      <c r="E47" s="3"/>
    </row>
    <row r="48" spans="1:11" ht="24">
      <c r="A48" s="46" t="s">
        <v>19</v>
      </c>
      <c r="B48" s="46"/>
      <c r="C48" s="38">
        <v>100</v>
      </c>
      <c r="D48" s="35"/>
      <c r="E48" s="35"/>
      <c r="F48" s="40" t="s">
        <v>20</v>
      </c>
      <c r="G48" s="40"/>
    </row>
    <row r="49" spans="1:7" ht="24">
      <c r="A49" s="46" t="s">
        <v>21</v>
      </c>
      <c r="B49" s="46"/>
      <c r="C49" s="38">
        <v>110</v>
      </c>
      <c r="D49" s="35"/>
      <c r="E49" s="3"/>
      <c r="F49" s="40"/>
      <c r="G49" s="40"/>
    </row>
    <row r="50" spans="1:7" ht="24">
      <c r="A50" s="46" t="s">
        <v>3</v>
      </c>
      <c r="B50" s="46"/>
      <c r="C50" s="38">
        <v>32.5</v>
      </c>
      <c r="D50" s="35"/>
      <c r="E50" s="3"/>
      <c r="F50" s="40"/>
      <c r="G50" s="40"/>
    </row>
    <row r="51" spans="1:7" ht="24">
      <c r="A51" s="46" t="s">
        <v>22</v>
      </c>
      <c r="B51" s="46"/>
      <c r="C51" s="35">
        <f>(C48*4)+(C49*4)+(C50*9)</f>
        <v>1132.5</v>
      </c>
      <c r="D51" s="35">
        <f>C51+C44</f>
        <v>1352.5</v>
      </c>
      <c r="E51" s="3"/>
      <c r="F51" s="40"/>
      <c r="G51" s="40"/>
    </row>
  </sheetData>
  <sheetProtection algorithmName="SHA-512" hashValue="YAfagiERSYw+G/2sYW/rFlqRyB52iSJz6wU5Ms1vuUIcwJE3BYF+irV0jJ1Ptft1wx7qZvYdfApNhGavAxiQwg==" saltValue="jd183bj9V+HkpRjnh/EIEQ==" spinCount="100000" sheet="1" objects="1" scenarios="1"/>
  <mergeCells count="27">
    <mergeCell ref="A49:B49"/>
    <mergeCell ref="A50:B50"/>
    <mergeCell ref="A51:B51"/>
    <mergeCell ref="A45:B45"/>
    <mergeCell ref="A43:B43"/>
    <mergeCell ref="C43:D43"/>
    <mergeCell ref="A44:B44"/>
    <mergeCell ref="C44:D44"/>
    <mergeCell ref="A48:B48"/>
    <mergeCell ref="A27:B27"/>
    <mergeCell ref="A46:B46"/>
    <mergeCell ref="F28:G31"/>
    <mergeCell ref="F48:G51"/>
    <mergeCell ref="A13:F13"/>
    <mergeCell ref="A23:B23"/>
    <mergeCell ref="A24:B24"/>
    <mergeCell ref="A25:B25"/>
    <mergeCell ref="C23:D23"/>
    <mergeCell ref="C24:D24"/>
    <mergeCell ref="C25:D25"/>
    <mergeCell ref="C45:D45"/>
    <mergeCell ref="A28:B28"/>
    <mergeCell ref="A29:B29"/>
    <mergeCell ref="A30:B30"/>
    <mergeCell ref="A31:B31"/>
    <mergeCell ref="A33:F33"/>
    <mergeCell ref="A26:B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12641-77EA-A64B-9B69-4E2DBA3D8C1A}">
  <sheetPr>
    <tabColor rgb="FFFF0000"/>
  </sheetPr>
  <dimension ref="A1:D59"/>
  <sheetViews>
    <sheetView workbookViewId="0">
      <selection activeCell="C30" sqref="C30"/>
    </sheetView>
  </sheetViews>
  <sheetFormatPr baseColWidth="10" defaultColWidth="11" defaultRowHeight="16"/>
  <cols>
    <col min="1" max="1" width="24" customWidth="1"/>
    <col min="2" max="3" width="18" customWidth="1"/>
    <col min="4" max="4" width="18.83203125" customWidth="1"/>
  </cols>
  <sheetData>
    <row r="1" spans="1:4" ht="102" customHeight="1" thickBot="1">
      <c r="A1" s="55"/>
      <c r="B1" s="55"/>
      <c r="C1" s="55"/>
      <c r="D1" s="55"/>
    </row>
    <row r="2" spans="1:4" ht="24" thickBot="1">
      <c r="A2" s="4" t="s">
        <v>26</v>
      </c>
      <c r="B2" s="56" t="str">
        <f>Calculations!C23</f>
        <v>Susan</v>
      </c>
      <c r="C2" s="57"/>
      <c r="D2" s="58"/>
    </row>
    <row r="3" spans="1:4">
      <c r="A3" s="59"/>
      <c r="B3" s="59"/>
      <c r="C3" s="59"/>
      <c r="D3" s="59"/>
    </row>
    <row r="4" spans="1:4" ht="17" thickBot="1">
      <c r="A4" s="60"/>
      <c r="B4" s="60"/>
      <c r="C4" s="60"/>
      <c r="D4" s="60"/>
    </row>
    <row r="5" spans="1:4" ht="23">
      <c r="A5" s="61" t="s">
        <v>27</v>
      </c>
      <c r="B5" s="5" t="s">
        <v>1</v>
      </c>
      <c r="C5" s="5" t="s">
        <v>28</v>
      </c>
      <c r="D5" s="6" t="s">
        <v>29</v>
      </c>
    </row>
    <row r="6" spans="1:4" ht="24" thickBot="1">
      <c r="A6" s="62"/>
      <c r="B6" s="7">
        <f>Calculations!C28</f>
        <v>70</v>
      </c>
      <c r="C6" s="7">
        <f>Calculations!C29</f>
        <v>95</v>
      </c>
      <c r="D6" s="8">
        <f>Calculations!C30</f>
        <v>25</v>
      </c>
    </row>
    <row r="7" spans="1:4" ht="29" thickBot="1">
      <c r="A7" s="63" t="s">
        <v>30</v>
      </c>
      <c r="B7" s="64"/>
      <c r="C7" s="64"/>
      <c r="D7" s="65"/>
    </row>
    <row r="8" spans="1:4" ht="26" thickBot="1">
      <c r="A8" s="9" t="s">
        <v>31</v>
      </c>
      <c r="B8" s="10" t="s">
        <v>1</v>
      </c>
      <c r="C8" s="10" t="s">
        <v>32</v>
      </c>
      <c r="D8" s="11" t="s">
        <v>29</v>
      </c>
    </row>
    <row r="9" spans="1:4" ht="25">
      <c r="A9" s="12" t="s">
        <v>33</v>
      </c>
      <c r="B9" s="13">
        <f>B6/5</f>
        <v>14</v>
      </c>
      <c r="C9" s="13">
        <f>C6*0.3</f>
        <v>28.5</v>
      </c>
      <c r="D9" s="14">
        <v>0</v>
      </c>
    </row>
    <row r="10" spans="1:4" ht="25">
      <c r="A10" s="15" t="s">
        <v>34</v>
      </c>
      <c r="B10" s="16">
        <f>B9</f>
        <v>14</v>
      </c>
      <c r="C10" s="16">
        <f>C6*0.3</f>
        <v>28.5</v>
      </c>
      <c r="D10" s="17">
        <v>0</v>
      </c>
    </row>
    <row r="11" spans="1:4" ht="25">
      <c r="A11" s="15" t="s">
        <v>35</v>
      </c>
      <c r="B11" s="16">
        <f>B9</f>
        <v>14</v>
      </c>
      <c r="C11" s="16">
        <f>C6*0.2</f>
        <v>19</v>
      </c>
      <c r="D11" s="17">
        <f>D6*0.3</f>
        <v>7.5</v>
      </c>
    </row>
    <row r="12" spans="1:4" ht="25">
      <c r="A12" s="15" t="s">
        <v>36</v>
      </c>
      <c r="B12" s="16">
        <f>B9</f>
        <v>14</v>
      </c>
      <c r="C12" s="16">
        <f>C11</f>
        <v>19</v>
      </c>
      <c r="D12" s="17">
        <f>D6*0.3</f>
        <v>7.5</v>
      </c>
    </row>
    <row r="13" spans="1:4" ht="26" thickBot="1">
      <c r="A13" s="18" t="s">
        <v>37</v>
      </c>
      <c r="B13" s="19">
        <f>B9</f>
        <v>14</v>
      </c>
      <c r="C13" s="19">
        <v>0</v>
      </c>
      <c r="D13" s="20">
        <f>D6*0.4</f>
        <v>10</v>
      </c>
    </row>
    <row r="14" spans="1:4" ht="26" thickBot="1">
      <c r="A14" s="9" t="s">
        <v>38</v>
      </c>
      <c r="B14" s="10" t="s">
        <v>1</v>
      </c>
      <c r="C14" s="10" t="s">
        <v>32</v>
      </c>
      <c r="D14" s="11" t="s">
        <v>29</v>
      </c>
    </row>
    <row r="15" spans="1:4" ht="25">
      <c r="A15" s="12" t="s">
        <v>33</v>
      </c>
      <c r="B15" s="13">
        <f>B6/6</f>
        <v>11.666666666666666</v>
      </c>
      <c r="C15" s="13">
        <f>C9</f>
        <v>28.5</v>
      </c>
      <c r="D15" s="14">
        <v>0</v>
      </c>
    </row>
    <row r="16" spans="1:4" ht="25">
      <c r="A16" s="15" t="s">
        <v>34</v>
      </c>
      <c r="B16" s="16">
        <f>B15</f>
        <v>11.666666666666666</v>
      </c>
      <c r="C16" s="16">
        <f>C10</f>
        <v>28.5</v>
      </c>
      <c r="D16" s="17">
        <f>D15</f>
        <v>0</v>
      </c>
    </row>
    <row r="17" spans="1:4" ht="25">
      <c r="A17" s="15" t="s">
        <v>39</v>
      </c>
      <c r="B17" s="16">
        <f>B15</f>
        <v>11.666666666666666</v>
      </c>
      <c r="C17" s="16">
        <f>C11</f>
        <v>19</v>
      </c>
      <c r="D17" s="17">
        <v>0</v>
      </c>
    </row>
    <row r="18" spans="1:4" ht="25">
      <c r="A18" s="15" t="s">
        <v>36</v>
      </c>
      <c r="B18" s="16">
        <f>B15</f>
        <v>11.666666666666666</v>
      </c>
      <c r="C18" s="16">
        <f>C12</f>
        <v>19</v>
      </c>
      <c r="D18" s="17">
        <f>D6*0.3</f>
        <v>7.5</v>
      </c>
    </row>
    <row r="19" spans="1:4" ht="25">
      <c r="A19" s="15" t="s">
        <v>37</v>
      </c>
      <c r="B19" s="16">
        <f>B15</f>
        <v>11.666666666666666</v>
      </c>
      <c r="C19" s="16">
        <f>C13</f>
        <v>0</v>
      </c>
      <c r="D19" s="17">
        <f>(D6*0.7)/2</f>
        <v>8.75</v>
      </c>
    </row>
    <row r="20" spans="1:4" ht="25">
      <c r="A20" s="26" t="s">
        <v>40</v>
      </c>
      <c r="B20" s="27">
        <f>B15</f>
        <v>11.666666666666666</v>
      </c>
      <c r="C20" s="27">
        <f>0</f>
        <v>0</v>
      </c>
      <c r="D20" s="28">
        <f>(D6*0.7)/2</f>
        <v>8.75</v>
      </c>
    </row>
    <row r="21" spans="1:4" ht="25">
      <c r="A21" s="29" t="s">
        <v>41</v>
      </c>
      <c r="B21" s="30" t="s">
        <v>1</v>
      </c>
      <c r="C21" s="30" t="s">
        <v>32</v>
      </c>
      <c r="D21" s="30" t="s">
        <v>29</v>
      </c>
    </row>
    <row r="22" spans="1:4" ht="25">
      <c r="A22" s="16" t="s">
        <v>33</v>
      </c>
      <c r="B22" s="16">
        <f>B6/7</f>
        <v>10</v>
      </c>
      <c r="C22" s="16">
        <f>C9</f>
        <v>28.5</v>
      </c>
      <c r="D22" s="16">
        <v>0</v>
      </c>
    </row>
    <row r="23" spans="1:4" ht="25">
      <c r="A23" s="16" t="s">
        <v>34</v>
      </c>
      <c r="B23" s="16">
        <f>B22</f>
        <v>10</v>
      </c>
      <c r="C23" s="16">
        <f>C10</f>
        <v>28.5</v>
      </c>
      <c r="D23" s="16">
        <f>D22</f>
        <v>0</v>
      </c>
    </row>
    <row r="24" spans="1:4" ht="25">
      <c r="A24" s="16" t="s">
        <v>39</v>
      </c>
      <c r="B24" s="16">
        <f>B22</f>
        <v>10</v>
      </c>
      <c r="C24" s="16">
        <f>C11</f>
        <v>19</v>
      </c>
      <c r="D24" s="16">
        <v>0</v>
      </c>
    </row>
    <row r="25" spans="1:4" ht="25">
      <c r="A25" s="16" t="s">
        <v>36</v>
      </c>
      <c r="B25" s="16">
        <f>B22</f>
        <v>10</v>
      </c>
      <c r="C25" s="16">
        <f>C12</f>
        <v>19</v>
      </c>
      <c r="D25" s="16">
        <v>0</v>
      </c>
    </row>
    <row r="26" spans="1:4" ht="25">
      <c r="A26" s="16" t="s">
        <v>37</v>
      </c>
      <c r="B26" s="16">
        <f>B22</f>
        <v>10</v>
      </c>
      <c r="C26" s="16">
        <f>C13</f>
        <v>0</v>
      </c>
      <c r="D26" s="16">
        <f>D6/3</f>
        <v>8.3333333333333339</v>
      </c>
    </row>
    <row r="27" spans="1:4" ht="25">
      <c r="A27" s="16" t="s">
        <v>40</v>
      </c>
      <c r="B27" s="16">
        <f>B22</f>
        <v>10</v>
      </c>
      <c r="C27" s="16">
        <f>0</f>
        <v>0</v>
      </c>
      <c r="D27" s="16">
        <f>D6/3</f>
        <v>8.3333333333333339</v>
      </c>
    </row>
    <row r="28" spans="1:4" ht="25">
      <c r="A28" s="16" t="s">
        <v>42</v>
      </c>
      <c r="B28" s="16">
        <f>B22</f>
        <v>10</v>
      </c>
      <c r="C28" s="16">
        <v>0</v>
      </c>
      <c r="D28" s="16">
        <f>D6/3</f>
        <v>8.3333333333333339</v>
      </c>
    </row>
    <row r="29" spans="1:4" ht="25">
      <c r="A29" s="21"/>
      <c r="B29" s="21"/>
      <c r="C29" s="21"/>
      <c r="D29" s="21"/>
    </row>
    <row r="30" spans="1:4" ht="25">
      <c r="A30" s="21"/>
      <c r="B30" s="21"/>
      <c r="C30" s="21"/>
      <c r="D30" s="21"/>
    </row>
    <row r="31" spans="1:4" ht="25">
      <c r="A31" s="21"/>
      <c r="B31" s="21"/>
      <c r="C31" s="21"/>
      <c r="D31" s="21"/>
    </row>
    <row r="32" spans="1:4" ht="54" customHeight="1" thickBot="1">
      <c r="A32" s="22"/>
      <c r="B32" s="22"/>
      <c r="C32" s="22"/>
      <c r="D32" s="22"/>
    </row>
    <row r="33" spans="1:4" ht="26" thickBot="1">
      <c r="A33" s="66" t="s">
        <v>43</v>
      </c>
      <c r="B33" s="67"/>
      <c r="C33" s="67"/>
      <c r="D33" s="68"/>
    </row>
    <row r="34" spans="1:4" ht="26" thickBot="1">
      <c r="A34" s="9" t="s">
        <v>31</v>
      </c>
      <c r="B34" s="10" t="s">
        <v>1</v>
      </c>
      <c r="C34" s="10" t="s">
        <v>32</v>
      </c>
      <c r="D34" s="11" t="s">
        <v>29</v>
      </c>
    </row>
    <row r="35" spans="1:4" ht="25">
      <c r="A35" s="12" t="s">
        <v>44</v>
      </c>
      <c r="B35" s="13">
        <f>B6/5</f>
        <v>14</v>
      </c>
      <c r="C35" s="13">
        <f>C6/4</f>
        <v>23.75</v>
      </c>
      <c r="D35" s="14">
        <v>0</v>
      </c>
    </row>
    <row r="36" spans="1:4" ht="25">
      <c r="A36" s="15" t="s">
        <v>45</v>
      </c>
      <c r="B36" s="16">
        <f>B35</f>
        <v>14</v>
      </c>
      <c r="C36" s="16">
        <f>C35</f>
        <v>23.75</v>
      </c>
      <c r="D36" s="17">
        <f>D35</f>
        <v>0</v>
      </c>
    </row>
    <row r="37" spans="1:4" ht="25">
      <c r="A37" s="15" t="s">
        <v>35</v>
      </c>
      <c r="B37" s="16">
        <f>B35</f>
        <v>14</v>
      </c>
      <c r="C37" s="16">
        <f>C35</f>
        <v>23.75</v>
      </c>
      <c r="D37" s="17">
        <f>D6*0.3</f>
        <v>7.5</v>
      </c>
    </row>
    <row r="38" spans="1:4" ht="25">
      <c r="A38" s="15" t="s">
        <v>36</v>
      </c>
      <c r="B38" s="16">
        <f>B35</f>
        <v>14</v>
      </c>
      <c r="C38" s="16">
        <f>C35</f>
        <v>23.75</v>
      </c>
      <c r="D38" s="17">
        <f>D6*0.3</f>
        <v>7.5</v>
      </c>
    </row>
    <row r="39" spans="1:4" ht="26" thickBot="1">
      <c r="A39" s="18" t="s">
        <v>37</v>
      </c>
      <c r="B39" s="19">
        <f>B35</f>
        <v>14</v>
      </c>
      <c r="C39" s="19">
        <v>0</v>
      </c>
      <c r="D39" s="20">
        <f>D6*0.4</f>
        <v>10</v>
      </c>
    </row>
    <row r="40" spans="1:4" ht="26" thickBot="1">
      <c r="A40" s="9" t="s">
        <v>38</v>
      </c>
      <c r="B40" s="10" t="s">
        <v>1</v>
      </c>
      <c r="C40" s="10" t="s">
        <v>32</v>
      </c>
      <c r="D40" s="11" t="s">
        <v>29</v>
      </c>
    </row>
    <row r="41" spans="1:4" ht="25">
      <c r="A41" s="12" t="s">
        <v>46</v>
      </c>
      <c r="B41" s="13">
        <f>B6/6</f>
        <v>11.666666666666666</v>
      </c>
      <c r="C41" s="13">
        <f>C35</f>
        <v>23.75</v>
      </c>
      <c r="D41" s="14">
        <v>0</v>
      </c>
    </row>
    <row r="42" spans="1:4" ht="25">
      <c r="A42" s="15" t="s">
        <v>45</v>
      </c>
      <c r="B42" s="16">
        <f>B41</f>
        <v>11.666666666666666</v>
      </c>
      <c r="C42" s="16">
        <f>C41</f>
        <v>23.75</v>
      </c>
      <c r="D42" s="17">
        <f>D41</f>
        <v>0</v>
      </c>
    </row>
    <row r="43" spans="1:4" ht="25">
      <c r="A43" s="15" t="s">
        <v>39</v>
      </c>
      <c r="B43" s="16">
        <f>B41</f>
        <v>11.666666666666666</v>
      </c>
      <c r="C43" s="16">
        <f>C41</f>
        <v>23.75</v>
      </c>
      <c r="D43" s="17">
        <f>D41</f>
        <v>0</v>
      </c>
    </row>
    <row r="44" spans="1:4" ht="25">
      <c r="A44" s="15" t="s">
        <v>36</v>
      </c>
      <c r="B44" s="16">
        <f>B41</f>
        <v>11.666666666666666</v>
      </c>
      <c r="C44" s="16">
        <f>C41</f>
        <v>23.75</v>
      </c>
      <c r="D44" s="17">
        <f>D6*0.3</f>
        <v>7.5</v>
      </c>
    </row>
    <row r="45" spans="1:4" ht="25">
      <c r="A45" s="15" t="s">
        <v>37</v>
      </c>
      <c r="B45" s="16">
        <f>B41</f>
        <v>11.666666666666666</v>
      </c>
      <c r="C45" s="16">
        <v>0</v>
      </c>
      <c r="D45" s="17">
        <f>(D6*0.7)/2</f>
        <v>8.75</v>
      </c>
    </row>
    <row r="46" spans="1:4" ht="26" thickBot="1">
      <c r="A46" s="18" t="s">
        <v>47</v>
      </c>
      <c r="B46" s="19">
        <f>B41</f>
        <v>11.666666666666666</v>
      </c>
      <c r="C46" s="19">
        <f>0</f>
        <v>0</v>
      </c>
      <c r="D46" s="20">
        <f>(D6*0.7)/2</f>
        <v>8.75</v>
      </c>
    </row>
    <row r="47" spans="1:4" ht="25">
      <c r="A47" s="29" t="s">
        <v>41</v>
      </c>
      <c r="B47" s="30" t="s">
        <v>1</v>
      </c>
      <c r="C47" s="30" t="s">
        <v>32</v>
      </c>
      <c r="D47" s="30" t="s">
        <v>29</v>
      </c>
    </row>
    <row r="48" spans="1:4" ht="25">
      <c r="A48" s="16" t="s">
        <v>46</v>
      </c>
      <c r="B48" s="16">
        <f>B6/7</f>
        <v>10</v>
      </c>
      <c r="C48" s="16">
        <f>C41</f>
        <v>23.75</v>
      </c>
      <c r="D48" s="16">
        <v>0</v>
      </c>
    </row>
    <row r="49" spans="1:4" ht="25">
      <c r="A49" s="16" t="s">
        <v>45</v>
      </c>
      <c r="B49" s="16">
        <f>B48</f>
        <v>10</v>
      </c>
      <c r="C49" s="16">
        <f>C48</f>
        <v>23.75</v>
      </c>
      <c r="D49" s="16">
        <f>D48</f>
        <v>0</v>
      </c>
    </row>
    <row r="50" spans="1:4" ht="25">
      <c r="A50" s="16" t="s">
        <v>39</v>
      </c>
      <c r="B50" s="16">
        <f>B48</f>
        <v>10</v>
      </c>
      <c r="C50" s="16">
        <f>C48</f>
        <v>23.75</v>
      </c>
      <c r="D50" s="16">
        <v>0</v>
      </c>
    </row>
    <row r="51" spans="1:4" ht="25">
      <c r="A51" s="16" t="s">
        <v>36</v>
      </c>
      <c r="B51" s="16">
        <f>B48</f>
        <v>10</v>
      </c>
      <c r="C51" s="16">
        <f>C48</f>
        <v>23.75</v>
      </c>
      <c r="D51" s="16">
        <v>0</v>
      </c>
    </row>
    <row r="52" spans="1:4" ht="25">
      <c r="A52" s="16" t="s">
        <v>37</v>
      </c>
      <c r="B52" s="16">
        <f>B48</f>
        <v>10</v>
      </c>
      <c r="C52" s="16">
        <f>C39*0.133</f>
        <v>0</v>
      </c>
      <c r="D52" s="16">
        <f>D6/3</f>
        <v>8.3333333333333339</v>
      </c>
    </row>
    <row r="53" spans="1:4" ht="25">
      <c r="A53" s="16" t="s">
        <v>40</v>
      </c>
      <c r="B53" s="16">
        <f>B48</f>
        <v>10</v>
      </c>
      <c r="C53" s="16">
        <f>0</f>
        <v>0</v>
      </c>
      <c r="D53" s="16">
        <f>D52</f>
        <v>8.3333333333333339</v>
      </c>
    </row>
    <row r="54" spans="1:4" ht="25">
      <c r="A54" s="16" t="s">
        <v>42</v>
      </c>
      <c r="B54" s="16">
        <f>B48</f>
        <v>10</v>
      </c>
      <c r="C54" s="16">
        <v>0</v>
      </c>
      <c r="D54" s="16">
        <f>D53</f>
        <v>8.3333333333333339</v>
      </c>
    </row>
    <row r="56" spans="1:4">
      <c r="A56" s="53" t="s">
        <v>48</v>
      </c>
      <c r="B56" s="54"/>
      <c r="C56" s="54"/>
      <c r="D56" s="54"/>
    </row>
    <row r="57" spans="1:4">
      <c r="A57" s="54"/>
      <c r="B57" s="54"/>
      <c r="C57" s="54"/>
      <c r="D57" s="54"/>
    </row>
    <row r="58" spans="1:4">
      <c r="A58" s="54"/>
      <c r="B58" s="54"/>
      <c r="C58" s="54"/>
      <c r="D58" s="54"/>
    </row>
    <row r="59" spans="1:4">
      <c r="A59" s="54"/>
      <c r="B59" s="54"/>
      <c r="C59" s="54"/>
      <c r="D59" s="54"/>
    </row>
  </sheetData>
  <sheetProtection algorithmName="SHA-512" hashValue="dHoE4p/3NcsTLOrfLttRDqJfgslJqZpSBP3ArHWTbW/x3JlSA1Ls+rL0DxBzVmDiO7C/fzw6MSw6vrtn0WMWjA==" saltValue="qxK7KlEVlkUczIAJIEzu3w==" spinCount="100000" sheet="1" objects="1" scenarios="1"/>
  <mergeCells count="7">
    <mergeCell ref="A56:D59"/>
    <mergeCell ref="A1:D1"/>
    <mergeCell ref="B2:D2"/>
    <mergeCell ref="A3:D4"/>
    <mergeCell ref="A5:A6"/>
    <mergeCell ref="A7:D7"/>
    <mergeCell ref="A33:D33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F70E2-24DA-4048-8A7D-BFE8D7B72F1A}">
  <sheetPr>
    <tabColor rgb="FF0070C0"/>
  </sheetPr>
  <dimension ref="A1:D59"/>
  <sheetViews>
    <sheetView tabSelected="1" topLeftCell="A18" workbookViewId="0">
      <selection activeCell="C30" sqref="C30"/>
    </sheetView>
  </sheetViews>
  <sheetFormatPr baseColWidth="10" defaultColWidth="11" defaultRowHeight="16"/>
  <cols>
    <col min="1" max="1" width="24" customWidth="1"/>
    <col min="2" max="3" width="18" customWidth="1"/>
    <col min="4" max="4" width="18.83203125" customWidth="1"/>
  </cols>
  <sheetData>
    <row r="1" spans="1:4" ht="102" customHeight="1" thickBot="1">
      <c r="A1" s="55"/>
      <c r="B1" s="55"/>
      <c r="C1" s="55"/>
      <c r="D1" s="55"/>
    </row>
    <row r="2" spans="1:4" ht="24" thickBot="1">
      <c r="A2" s="4" t="s">
        <v>26</v>
      </c>
      <c r="B2" s="56"/>
      <c r="C2" s="57"/>
      <c r="D2" s="58"/>
    </row>
    <row r="3" spans="1:4">
      <c r="A3" s="59"/>
      <c r="B3" s="59"/>
      <c r="C3" s="59"/>
      <c r="D3" s="59"/>
    </row>
    <row r="4" spans="1:4" ht="17" thickBot="1">
      <c r="A4" s="60"/>
      <c r="B4" s="60"/>
      <c r="C4" s="60"/>
      <c r="D4" s="60"/>
    </row>
    <row r="5" spans="1:4" ht="23">
      <c r="A5" s="61" t="s">
        <v>27</v>
      </c>
      <c r="B5" s="5" t="s">
        <v>1</v>
      </c>
      <c r="C5" s="5" t="s">
        <v>28</v>
      </c>
      <c r="D5" s="6" t="s">
        <v>29</v>
      </c>
    </row>
    <row r="6" spans="1:4" ht="23">
      <c r="A6" s="62"/>
      <c r="B6" s="7">
        <f>Calculations!C48</f>
        <v>100</v>
      </c>
      <c r="C6" s="7">
        <f>Calculations!C49</f>
        <v>110</v>
      </c>
      <c r="D6" s="8">
        <f>Calculations!C50</f>
        <v>32.5</v>
      </c>
    </row>
    <row r="7" spans="1:4" ht="28">
      <c r="A7" s="63" t="s">
        <v>30</v>
      </c>
      <c r="B7" s="64"/>
      <c r="C7" s="64"/>
      <c r="D7" s="65"/>
    </row>
    <row r="8" spans="1:4" ht="25">
      <c r="A8" s="9" t="s">
        <v>31</v>
      </c>
      <c r="B8" s="10" t="s">
        <v>1</v>
      </c>
      <c r="C8" s="10" t="s">
        <v>32</v>
      </c>
      <c r="D8" s="11" t="s">
        <v>29</v>
      </c>
    </row>
    <row r="9" spans="1:4" ht="25">
      <c r="A9" s="12" t="s">
        <v>33</v>
      </c>
      <c r="B9" s="13">
        <f>B6/5</f>
        <v>20</v>
      </c>
      <c r="C9" s="13">
        <f>C6*0.3</f>
        <v>33</v>
      </c>
      <c r="D9" s="14">
        <v>0</v>
      </c>
    </row>
    <row r="10" spans="1:4" ht="25">
      <c r="A10" s="15" t="s">
        <v>34</v>
      </c>
      <c r="B10" s="16">
        <f>B9</f>
        <v>20</v>
      </c>
      <c r="C10" s="16">
        <f>C6*0.3</f>
        <v>33</v>
      </c>
      <c r="D10" s="17">
        <v>0</v>
      </c>
    </row>
    <row r="11" spans="1:4" ht="25">
      <c r="A11" s="15" t="s">
        <v>35</v>
      </c>
      <c r="B11" s="16">
        <f>B9</f>
        <v>20</v>
      </c>
      <c r="C11" s="16">
        <f>C6*0.2</f>
        <v>22</v>
      </c>
      <c r="D11" s="17">
        <f>D6*0.3</f>
        <v>9.75</v>
      </c>
    </row>
    <row r="12" spans="1:4" ht="25">
      <c r="A12" s="15" t="s">
        <v>36</v>
      </c>
      <c r="B12" s="16">
        <f>B9</f>
        <v>20</v>
      </c>
      <c r="C12" s="16">
        <f>C6*0.2</f>
        <v>22</v>
      </c>
      <c r="D12" s="17">
        <f>D6*0.3</f>
        <v>9.75</v>
      </c>
    </row>
    <row r="13" spans="1:4" ht="25">
      <c r="A13" s="18" t="s">
        <v>37</v>
      </c>
      <c r="B13" s="19">
        <f>B9</f>
        <v>20</v>
      </c>
      <c r="C13" s="19">
        <v>0</v>
      </c>
      <c r="D13" s="20">
        <f>D6*0.4</f>
        <v>13</v>
      </c>
    </row>
    <row r="14" spans="1:4" ht="25">
      <c r="A14" s="9" t="s">
        <v>38</v>
      </c>
      <c r="B14" s="10" t="s">
        <v>1</v>
      </c>
      <c r="C14" s="10" t="s">
        <v>32</v>
      </c>
      <c r="D14" s="11" t="s">
        <v>29</v>
      </c>
    </row>
    <row r="15" spans="1:4" ht="25">
      <c r="A15" s="12" t="s">
        <v>33</v>
      </c>
      <c r="B15" s="13">
        <f>B6/6</f>
        <v>16.666666666666668</v>
      </c>
      <c r="C15" s="13">
        <f>C9</f>
        <v>33</v>
      </c>
      <c r="D15" s="14">
        <v>0</v>
      </c>
    </row>
    <row r="16" spans="1:4" ht="25">
      <c r="A16" s="15" t="s">
        <v>34</v>
      </c>
      <c r="B16" s="16">
        <f>B15</f>
        <v>16.666666666666668</v>
      </c>
      <c r="C16" s="16">
        <f>C10</f>
        <v>33</v>
      </c>
      <c r="D16" s="17">
        <f>D15</f>
        <v>0</v>
      </c>
    </row>
    <row r="17" spans="1:4" ht="25">
      <c r="A17" s="15" t="s">
        <v>39</v>
      </c>
      <c r="B17" s="16">
        <f>B15</f>
        <v>16.666666666666668</v>
      </c>
      <c r="C17" s="16">
        <f>C11</f>
        <v>22</v>
      </c>
      <c r="D17" s="17">
        <v>0</v>
      </c>
    </row>
    <row r="18" spans="1:4" ht="25">
      <c r="A18" s="15" t="s">
        <v>36</v>
      </c>
      <c r="B18" s="16">
        <f>B15</f>
        <v>16.666666666666668</v>
      </c>
      <c r="C18" s="16">
        <f>C12</f>
        <v>22</v>
      </c>
      <c r="D18" s="17">
        <f>D11</f>
        <v>9.75</v>
      </c>
    </row>
    <row r="19" spans="1:4" ht="25">
      <c r="A19" s="15" t="s">
        <v>37</v>
      </c>
      <c r="B19" s="16">
        <f>B15</f>
        <v>16.666666666666668</v>
      </c>
      <c r="C19" s="16">
        <f>C13</f>
        <v>0</v>
      </c>
      <c r="D19" s="17">
        <f>(D6*0.7)/2</f>
        <v>11.375</v>
      </c>
    </row>
    <row r="20" spans="1:4" ht="25">
      <c r="A20" s="26" t="s">
        <v>40</v>
      </c>
      <c r="B20" s="27">
        <f>B15</f>
        <v>16.666666666666668</v>
      </c>
      <c r="C20" s="27">
        <f>0</f>
        <v>0</v>
      </c>
      <c r="D20" s="28">
        <f>(D6*0.7)/2</f>
        <v>11.375</v>
      </c>
    </row>
    <row r="21" spans="1:4" ht="25">
      <c r="A21" s="29" t="s">
        <v>41</v>
      </c>
      <c r="B21" s="30" t="s">
        <v>1</v>
      </c>
      <c r="C21" s="30" t="s">
        <v>32</v>
      </c>
      <c r="D21" s="30" t="s">
        <v>29</v>
      </c>
    </row>
    <row r="22" spans="1:4" ht="25">
      <c r="A22" s="16" t="s">
        <v>33</v>
      </c>
      <c r="B22" s="16">
        <f>B6/7</f>
        <v>14.285714285714286</v>
      </c>
      <c r="C22" s="16">
        <f>C9</f>
        <v>33</v>
      </c>
      <c r="D22" s="16">
        <v>0</v>
      </c>
    </row>
    <row r="23" spans="1:4" ht="25">
      <c r="A23" s="16" t="s">
        <v>34</v>
      </c>
      <c r="B23" s="16">
        <f>B22</f>
        <v>14.285714285714286</v>
      </c>
      <c r="C23" s="16">
        <f>C10</f>
        <v>33</v>
      </c>
      <c r="D23" s="16">
        <f>D22</f>
        <v>0</v>
      </c>
    </row>
    <row r="24" spans="1:4" ht="25">
      <c r="A24" s="16" t="s">
        <v>39</v>
      </c>
      <c r="B24" s="16">
        <f>B22</f>
        <v>14.285714285714286</v>
      </c>
      <c r="C24" s="16">
        <f>C11</f>
        <v>22</v>
      </c>
      <c r="D24" s="16">
        <v>0</v>
      </c>
    </row>
    <row r="25" spans="1:4" ht="25">
      <c r="A25" s="16" t="s">
        <v>36</v>
      </c>
      <c r="B25" s="16">
        <f>B22</f>
        <v>14.285714285714286</v>
      </c>
      <c r="C25" s="16">
        <f>C12</f>
        <v>22</v>
      </c>
      <c r="D25" s="16">
        <v>0</v>
      </c>
    </row>
    <row r="26" spans="1:4" ht="25">
      <c r="A26" s="16" t="s">
        <v>37</v>
      </c>
      <c r="B26" s="16">
        <f>B22</f>
        <v>14.285714285714286</v>
      </c>
      <c r="C26" s="16">
        <f>C13</f>
        <v>0</v>
      </c>
      <c r="D26" s="16">
        <f>D6/3</f>
        <v>10.833333333333334</v>
      </c>
    </row>
    <row r="27" spans="1:4" ht="25">
      <c r="A27" s="16" t="s">
        <v>40</v>
      </c>
      <c r="B27" s="16">
        <f>B22</f>
        <v>14.285714285714286</v>
      </c>
      <c r="C27" s="16">
        <f>0</f>
        <v>0</v>
      </c>
      <c r="D27" s="16">
        <f>D6/3</f>
        <v>10.833333333333334</v>
      </c>
    </row>
    <row r="28" spans="1:4" ht="25">
      <c r="A28" s="16" t="s">
        <v>42</v>
      </c>
      <c r="B28" s="16">
        <f>B22</f>
        <v>14.285714285714286</v>
      </c>
      <c r="C28" s="16">
        <v>0</v>
      </c>
      <c r="D28" s="16">
        <f>D6/3</f>
        <v>10.833333333333334</v>
      </c>
    </row>
    <row r="29" spans="1:4" ht="25">
      <c r="A29" s="21"/>
      <c r="B29" s="21"/>
      <c r="C29" s="21"/>
      <c r="D29" s="21"/>
    </row>
    <row r="30" spans="1:4" ht="25">
      <c r="A30" s="21"/>
      <c r="B30" s="21"/>
      <c r="C30" s="21"/>
      <c r="D30" s="21"/>
    </row>
    <row r="31" spans="1:4" ht="25">
      <c r="A31" s="21"/>
      <c r="B31" s="21"/>
      <c r="C31" s="21"/>
      <c r="D31" s="21"/>
    </row>
    <row r="32" spans="1:4" ht="54" customHeight="1">
      <c r="A32" s="22"/>
      <c r="B32" s="22"/>
      <c r="C32" s="22"/>
      <c r="D32" s="22"/>
    </row>
    <row r="33" spans="1:4" ht="25">
      <c r="A33" s="66" t="s">
        <v>43</v>
      </c>
      <c r="B33" s="67"/>
      <c r="C33" s="67"/>
      <c r="D33" s="68"/>
    </row>
    <row r="34" spans="1:4" ht="25">
      <c r="A34" s="9" t="s">
        <v>31</v>
      </c>
      <c r="B34" s="10" t="s">
        <v>1</v>
      </c>
      <c r="C34" s="10" t="s">
        <v>32</v>
      </c>
      <c r="D34" s="11" t="s">
        <v>29</v>
      </c>
    </row>
    <row r="35" spans="1:4" ht="25">
      <c r="A35" s="12" t="s">
        <v>44</v>
      </c>
      <c r="B35" s="13">
        <f>B6/5</f>
        <v>20</v>
      </c>
      <c r="C35" s="13">
        <f>C6/4</f>
        <v>27.5</v>
      </c>
      <c r="D35" s="14">
        <v>0</v>
      </c>
    </row>
    <row r="36" spans="1:4" ht="25">
      <c r="A36" s="15" t="s">
        <v>45</v>
      </c>
      <c r="B36" s="16">
        <f>B35</f>
        <v>20</v>
      </c>
      <c r="C36" s="16">
        <f>C35</f>
        <v>27.5</v>
      </c>
      <c r="D36" s="17">
        <f>D35</f>
        <v>0</v>
      </c>
    </row>
    <row r="37" spans="1:4" ht="25">
      <c r="A37" s="15" t="s">
        <v>35</v>
      </c>
      <c r="B37" s="16">
        <f>B35</f>
        <v>20</v>
      </c>
      <c r="C37" s="16">
        <f>C35</f>
        <v>27.5</v>
      </c>
      <c r="D37" s="17">
        <f>D6*0.3</f>
        <v>9.75</v>
      </c>
    </row>
    <row r="38" spans="1:4" ht="25">
      <c r="A38" s="15" t="s">
        <v>36</v>
      </c>
      <c r="B38" s="16">
        <f>B35</f>
        <v>20</v>
      </c>
      <c r="C38" s="16">
        <f>C35</f>
        <v>27.5</v>
      </c>
      <c r="D38" s="17">
        <f>D6*0.3</f>
        <v>9.75</v>
      </c>
    </row>
    <row r="39" spans="1:4" ht="25">
      <c r="A39" s="18" t="s">
        <v>37</v>
      </c>
      <c r="B39" s="19">
        <f>B35</f>
        <v>20</v>
      </c>
      <c r="C39" s="19">
        <v>0</v>
      </c>
      <c r="D39" s="20">
        <f>D6*0.4</f>
        <v>13</v>
      </c>
    </row>
    <row r="40" spans="1:4" ht="25">
      <c r="A40" s="9" t="s">
        <v>38</v>
      </c>
      <c r="B40" s="10" t="s">
        <v>1</v>
      </c>
      <c r="C40" s="10" t="s">
        <v>32</v>
      </c>
      <c r="D40" s="11" t="s">
        <v>29</v>
      </c>
    </row>
    <row r="41" spans="1:4" ht="25">
      <c r="A41" s="12" t="s">
        <v>46</v>
      </c>
      <c r="B41" s="13">
        <f>B6/6</f>
        <v>16.666666666666668</v>
      </c>
      <c r="C41" s="13">
        <f>C35</f>
        <v>27.5</v>
      </c>
      <c r="D41" s="14">
        <v>0</v>
      </c>
    </row>
    <row r="42" spans="1:4" ht="25">
      <c r="A42" s="15" t="s">
        <v>45</v>
      </c>
      <c r="B42" s="16">
        <f>B41</f>
        <v>16.666666666666668</v>
      </c>
      <c r="C42" s="16">
        <f>C41</f>
        <v>27.5</v>
      </c>
      <c r="D42" s="17">
        <f>D41</f>
        <v>0</v>
      </c>
    </row>
    <row r="43" spans="1:4" ht="25">
      <c r="A43" s="15" t="s">
        <v>39</v>
      </c>
      <c r="B43" s="16">
        <f>B41</f>
        <v>16.666666666666668</v>
      </c>
      <c r="C43" s="16">
        <f>C41</f>
        <v>27.5</v>
      </c>
      <c r="D43" s="17">
        <f>D41</f>
        <v>0</v>
      </c>
    </row>
    <row r="44" spans="1:4" ht="25">
      <c r="A44" s="15" t="s">
        <v>36</v>
      </c>
      <c r="B44" s="16">
        <f>B41</f>
        <v>16.666666666666668</v>
      </c>
      <c r="C44" s="16">
        <f>C41</f>
        <v>27.5</v>
      </c>
      <c r="D44" s="17">
        <f>D6*0.3</f>
        <v>9.75</v>
      </c>
    </row>
    <row r="45" spans="1:4" ht="25">
      <c r="A45" s="15" t="s">
        <v>37</v>
      </c>
      <c r="B45" s="16">
        <f>B41</f>
        <v>16.666666666666668</v>
      </c>
      <c r="C45" s="16">
        <v>0</v>
      </c>
      <c r="D45" s="17">
        <f>(D6*0.7)/2</f>
        <v>11.375</v>
      </c>
    </row>
    <row r="46" spans="1:4" ht="25">
      <c r="A46" s="18" t="s">
        <v>47</v>
      </c>
      <c r="B46" s="19">
        <f>B41</f>
        <v>16.666666666666668</v>
      </c>
      <c r="C46" s="19">
        <f>0</f>
        <v>0</v>
      </c>
      <c r="D46" s="20">
        <f>(D6*0.7)/2</f>
        <v>11.375</v>
      </c>
    </row>
    <row r="47" spans="1:4" ht="25">
      <c r="A47" s="29" t="s">
        <v>41</v>
      </c>
      <c r="B47" s="30" t="s">
        <v>1</v>
      </c>
      <c r="C47" s="30" t="s">
        <v>32</v>
      </c>
      <c r="D47" s="30" t="s">
        <v>29</v>
      </c>
    </row>
    <row r="48" spans="1:4" ht="25">
      <c r="A48" s="16" t="s">
        <v>46</v>
      </c>
      <c r="B48" s="16">
        <f>B6/7</f>
        <v>14.285714285714286</v>
      </c>
      <c r="C48" s="16">
        <f>C41</f>
        <v>27.5</v>
      </c>
      <c r="D48" s="16">
        <v>0</v>
      </c>
    </row>
    <row r="49" spans="1:4" ht="25">
      <c r="A49" s="16" t="s">
        <v>45</v>
      </c>
      <c r="B49" s="16">
        <f>B48</f>
        <v>14.285714285714286</v>
      </c>
      <c r="C49" s="16">
        <f>C48</f>
        <v>27.5</v>
      </c>
      <c r="D49" s="16">
        <f>D48</f>
        <v>0</v>
      </c>
    </row>
    <row r="50" spans="1:4" ht="25">
      <c r="A50" s="16" t="s">
        <v>39</v>
      </c>
      <c r="B50" s="16">
        <f>B48</f>
        <v>14.285714285714286</v>
      </c>
      <c r="C50" s="16">
        <f>C48</f>
        <v>27.5</v>
      </c>
      <c r="D50" s="16">
        <v>0</v>
      </c>
    </row>
    <row r="51" spans="1:4" ht="25">
      <c r="A51" s="16" t="s">
        <v>36</v>
      </c>
      <c r="B51" s="16">
        <f>B48</f>
        <v>14.285714285714286</v>
      </c>
      <c r="C51" s="16">
        <f>C48</f>
        <v>27.5</v>
      </c>
      <c r="D51" s="16">
        <v>0</v>
      </c>
    </row>
    <row r="52" spans="1:4" ht="25">
      <c r="A52" s="16" t="s">
        <v>37</v>
      </c>
      <c r="B52" s="16">
        <f>B48</f>
        <v>14.285714285714286</v>
      </c>
      <c r="C52" s="16">
        <f>C39*0.133</f>
        <v>0</v>
      </c>
      <c r="D52" s="16">
        <f>D6/3</f>
        <v>10.833333333333334</v>
      </c>
    </row>
    <row r="53" spans="1:4" ht="25">
      <c r="A53" s="16" t="s">
        <v>40</v>
      </c>
      <c r="B53" s="16">
        <f>B48</f>
        <v>14.285714285714286</v>
      </c>
      <c r="C53" s="16">
        <f>0</f>
        <v>0</v>
      </c>
      <c r="D53" s="16">
        <f>D52</f>
        <v>10.833333333333334</v>
      </c>
    </row>
    <row r="54" spans="1:4" ht="25">
      <c r="A54" s="16" t="s">
        <v>42</v>
      </c>
      <c r="B54" s="16">
        <f>B48</f>
        <v>14.285714285714286</v>
      </c>
      <c r="C54" s="16">
        <v>0</v>
      </c>
      <c r="D54" s="16">
        <f>D53</f>
        <v>10.833333333333334</v>
      </c>
    </row>
    <row r="56" spans="1:4">
      <c r="A56" s="53" t="s">
        <v>48</v>
      </c>
      <c r="B56" s="54"/>
      <c r="C56" s="54"/>
      <c r="D56" s="54"/>
    </row>
    <row r="57" spans="1:4">
      <c r="A57" s="54"/>
      <c r="B57" s="54"/>
      <c r="C57" s="54"/>
      <c r="D57" s="54"/>
    </row>
    <row r="58" spans="1:4">
      <c r="A58" s="54"/>
      <c r="B58" s="54"/>
      <c r="C58" s="54"/>
      <c r="D58" s="54"/>
    </row>
    <row r="59" spans="1:4">
      <c r="A59" s="54"/>
      <c r="B59" s="54"/>
      <c r="C59" s="54"/>
      <c r="D59" s="54"/>
    </row>
  </sheetData>
  <sheetProtection algorithmName="SHA-512" hashValue="f26dJ66o0bjIptu4D6ejsShdY/spjvvLlGDrguSKRZ5KbWG3m0rOro757NtomZtjQ3ubnDPRagrXEWXmempHOw==" saltValue="SqfSUENm/A7joK/smIyk5g==" spinCount="100000" sheet="1" objects="1" scenarios="1"/>
  <mergeCells count="7">
    <mergeCell ref="A56:D59"/>
    <mergeCell ref="A1:D1"/>
    <mergeCell ref="B2:D2"/>
    <mergeCell ref="A3:D4"/>
    <mergeCell ref="A5:A6"/>
    <mergeCell ref="A7:D7"/>
    <mergeCell ref="A33:D33"/>
  </mergeCells>
  <pageMargins left="0.7" right="0.7" top="0.75" bottom="0.75" header="0.3" footer="0.3"/>
  <pageSetup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c2e13a4-257b-4918-b1c8-202f6eb83727">
      <UserInfo>
        <DisplayName/>
        <AccountId xsi:nil="true"/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736332A698E4686025D89B64D3842" ma:contentTypeVersion="10" ma:contentTypeDescription="Create a new document." ma:contentTypeScope="" ma:versionID="d6e76e452cda347bbfaa0aeec9d51e43">
  <xsd:schema xmlns:xsd="http://www.w3.org/2001/XMLSchema" xmlns:xs="http://www.w3.org/2001/XMLSchema" xmlns:p="http://schemas.microsoft.com/office/2006/metadata/properties" xmlns:ns2="8c2e13a4-257b-4918-b1c8-202f6eb83727" xmlns:ns3="8e936421-e9fd-4938-86a4-77328efd2ddd" targetNamespace="http://schemas.microsoft.com/office/2006/metadata/properties" ma:root="true" ma:fieldsID="8c3733988b9018cdbed8c82bf596627d" ns2:_="" ns3:_="">
    <xsd:import namespace="8c2e13a4-257b-4918-b1c8-202f6eb83727"/>
    <xsd:import namespace="8e936421-e9fd-4938-86a4-77328efd2dd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e13a4-257b-4918-b1c8-202f6eb837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936421-e9fd-4938-86a4-77328efd2d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541AD2-C9A6-4EEC-ACCF-89EF81AF36BC}">
  <ds:schemaRefs>
    <ds:schemaRef ds:uri="http://schemas.microsoft.com/office/2006/metadata/properties"/>
    <ds:schemaRef ds:uri="http://schemas.microsoft.com/office/infopath/2007/PartnerControls"/>
    <ds:schemaRef ds:uri="8c2e13a4-257b-4918-b1c8-202f6eb83727"/>
  </ds:schemaRefs>
</ds:datastoreItem>
</file>

<file path=customXml/itemProps2.xml><?xml version="1.0" encoding="utf-8"?>
<ds:datastoreItem xmlns:ds="http://schemas.openxmlformats.org/officeDocument/2006/customXml" ds:itemID="{4B463002-D554-4B94-A6D6-D270D0B1E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e13a4-257b-4918-b1c8-202f6eb83727"/>
    <ds:schemaRef ds:uri="8e936421-e9fd-4938-86a4-77328efd2d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DCF577-C717-42BF-A0A5-0322BCFB1F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Calculations</vt:lpstr>
      <vt:lpstr>Women </vt:lpstr>
      <vt:lpstr>Men </vt:lpstr>
      <vt:lpstr>'Men '!Print_Area</vt:lpstr>
      <vt:lpstr>'Women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Jennifer Johnston</cp:lastModifiedBy>
  <cp:revision/>
  <dcterms:created xsi:type="dcterms:W3CDTF">2018-06-20T16:44:24Z</dcterms:created>
  <dcterms:modified xsi:type="dcterms:W3CDTF">2018-12-21T18:30:19Z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0x0101009CA736332A698E4686025D89B64D3842</vt:lpwstr>
  </property>
  <property fmtid="{D5CDD505-2E9C-101B-9397-08002B2CF9AE}" pid="3" name="Order">
    <vt:r8>42400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