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ferjohnston/Desktop/"/>
    </mc:Choice>
  </mc:AlternateContent>
  <xr:revisionPtr revIDLastSave="0" documentId="13_ncr:11_{E3A352EF-FF1E-2444-82C8-3142F5E28BED}" xr6:coauthVersionLast="36" xr6:coauthVersionMax="36" xr10:uidLastSave="{00000000-0000-0000-0000-000000000000}"/>
  <bookViews>
    <workbookView xWindow="620" yWindow="460" windowWidth="28040" windowHeight="16260" activeTab="6" xr2:uid="{DC39EEA4-BE3A-9045-984E-0CF51AF33A04}"/>
  </bookViews>
  <sheets>
    <sheet name="Calculations" sheetId="1" r:id="rId1"/>
    <sheet name="Women Ecto" sheetId="8" r:id="rId2"/>
    <sheet name="Women Meso" sheetId="9" r:id="rId3"/>
    <sheet name="Women Endo" sheetId="10" r:id="rId4"/>
    <sheet name="Men Ecto" sheetId="11" r:id="rId5"/>
    <sheet name="Men Meso" sheetId="12" r:id="rId6"/>
    <sheet name="Men Endo" sheetId="2" r:id="rId7"/>
  </sheets>
  <definedNames>
    <definedName name="_xlnm.Print_Area" localSheetId="4">'Men Ecto'!$A$1:$D$54</definedName>
    <definedName name="_xlnm.Print_Area" localSheetId="6">'Men Endo'!$A$1:$D$54</definedName>
    <definedName name="_xlnm.Print_Area" localSheetId="5">'Men Meso'!$A$1:$D$54</definedName>
    <definedName name="_xlnm.Print_Area" localSheetId="1">'Women Ecto'!$A$1:$D$54</definedName>
    <definedName name="_xlnm.Print_Area" localSheetId="3">'Women Endo'!$A$1:$D$54</definedName>
    <definedName name="_xlnm.Print_Area" localSheetId="2">'Women Meso'!$A$1:$D$54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6" i="1" s="1"/>
  <c r="C41" i="1"/>
  <c r="D46" i="1" s="1"/>
  <c r="D6" i="12" s="1"/>
  <c r="E46" i="1"/>
  <c r="D6" i="2" s="1"/>
  <c r="E45" i="1"/>
  <c r="C6" i="2" s="1"/>
  <c r="D45" i="1"/>
  <c r="C46" i="1"/>
  <c r="D6" i="11" s="1"/>
  <c r="C45" i="1"/>
  <c r="C6" i="11" s="1"/>
  <c r="C23" i="1"/>
  <c r="E27" i="1" s="1"/>
  <c r="C6" i="10" s="1"/>
  <c r="I32" i="1"/>
  <c r="B2" i="2"/>
  <c r="B2" i="12"/>
  <c r="B2" i="11"/>
  <c r="C49" i="12"/>
  <c r="C25" i="12"/>
  <c r="C49" i="11"/>
  <c r="C25" i="11"/>
  <c r="C49" i="10"/>
  <c r="C25" i="10"/>
  <c r="B2" i="10"/>
  <c r="C49" i="9"/>
  <c r="C25" i="9"/>
  <c r="B2" i="9"/>
  <c r="C49" i="8"/>
  <c r="C25" i="8"/>
  <c r="B2" i="8"/>
  <c r="C49" i="2"/>
  <c r="C25" i="2"/>
  <c r="I34" i="1"/>
  <c r="E44" i="1" s="1"/>
  <c r="C6" i="12"/>
  <c r="C10" i="12" s="1"/>
  <c r="C44" i="12"/>
  <c r="C46" i="12" s="1"/>
  <c r="C22" i="12"/>
  <c r="C33" i="12"/>
  <c r="C36" i="12" s="1"/>
  <c r="C14" i="12"/>
  <c r="C23" i="12"/>
  <c r="C38" i="12"/>
  <c r="C39" i="12" s="1"/>
  <c r="C21" i="12"/>
  <c r="C11" i="12"/>
  <c r="C12" i="12"/>
  <c r="C24" i="12"/>
  <c r="C18" i="12"/>
  <c r="C15" i="12"/>
  <c r="C16" i="12"/>
  <c r="D33" i="2"/>
  <c r="D17" i="2"/>
  <c r="D38" i="11"/>
  <c r="D9" i="11"/>
  <c r="D33" i="11"/>
  <c r="D41" i="11"/>
  <c r="C41" i="12"/>
  <c r="C42" i="12"/>
  <c r="C35" i="12"/>
  <c r="C34" i="12"/>
  <c r="C47" i="12"/>
  <c r="D35" i="11" l="1"/>
  <c r="D36" i="11"/>
  <c r="D34" i="11"/>
  <c r="D36" i="2"/>
  <c r="D34" i="2"/>
  <c r="D35" i="2"/>
  <c r="D23" i="12"/>
  <c r="D24" i="12"/>
  <c r="D25" i="12"/>
  <c r="D11" i="12"/>
  <c r="D20" i="12"/>
  <c r="D21" i="12" s="1"/>
  <c r="D12" i="12"/>
  <c r="D44" i="12"/>
  <c r="D9" i="12"/>
  <c r="D17" i="12"/>
  <c r="D15" i="12"/>
  <c r="D18" i="12"/>
  <c r="D33" i="12"/>
  <c r="D10" i="12"/>
  <c r="D14" i="12"/>
  <c r="D16" i="12"/>
  <c r="D38" i="12"/>
  <c r="D22" i="12"/>
  <c r="C21" i="2"/>
  <c r="C16" i="2"/>
  <c r="C33" i="2"/>
  <c r="C38" i="2"/>
  <c r="C9" i="2"/>
  <c r="C14" i="2"/>
  <c r="C24" i="2"/>
  <c r="C15" i="2"/>
  <c r="C23" i="2"/>
  <c r="C10" i="2"/>
  <c r="C44" i="2"/>
  <c r="C12" i="2"/>
  <c r="C17" i="2"/>
  <c r="C22" i="2"/>
  <c r="C18" i="2"/>
  <c r="C11" i="2"/>
  <c r="C20" i="2"/>
  <c r="C11" i="11"/>
  <c r="C14" i="11"/>
  <c r="C24" i="11"/>
  <c r="C15" i="11"/>
  <c r="C33" i="11"/>
  <c r="C20" i="11"/>
  <c r="C23" i="11"/>
  <c r="C18" i="11"/>
  <c r="C12" i="11"/>
  <c r="C22" i="11"/>
  <c r="C10" i="11"/>
  <c r="C9" i="11"/>
  <c r="C44" i="11"/>
  <c r="C16" i="11"/>
  <c r="C21" i="11"/>
  <c r="C17" i="11"/>
  <c r="C38" i="11"/>
  <c r="D23" i="2"/>
  <c r="D44" i="2"/>
  <c r="D25" i="2"/>
  <c r="D16" i="2"/>
  <c r="D38" i="2"/>
  <c r="D24" i="2"/>
  <c r="D15" i="2"/>
  <c r="D14" i="2"/>
  <c r="D9" i="2"/>
  <c r="D10" i="2"/>
  <c r="D11" i="2"/>
  <c r="D12" i="2"/>
  <c r="D20" i="2"/>
  <c r="D21" i="2" s="1"/>
  <c r="D18" i="2"/>
  <c r="D22" i="2"/>
  <c r="D40" i="11"/>
  <c r="D39" i="11"/>
  <c r="D42" i="11"/>
  <c r="D23" i="11"/>
  <c r="D17" i="11"/>
  <c r="D10" i="11"/>
  <c r="D12" i="11"/>
  <c r="D11" i="11"/>
  <c r="D25" i="11"/>
  <c r="D44" i="11"/>
  <c r="D24" i="11"/>
  <c r="D15" i="11"/>
  <c r="D16" i="11"/>
  <c r="D20" i="11"/>
  <c r="D21" i="11" s="1"/>
  <c r="D18" i="11"/>
  <c r="D22" i="11"/>
  <c r="D14" i="11"/>
  <c r="C48" i="12"/>
  <c r="C45" i="12"/>
  <c r="C40" i="12"/>
  <c r="C17" i="12"/>
  <c r="C9" i="12"/>
  <c r="C20" i="12"/>
  <c r="E26" i="1"/>
  <c r="C26" i="1"/>
  <c r="B6" i="8" s="1"/>
  <c r="B20" i="8" s="1"/>
  <c r="D27" i="1"/>
  <c r="C6" i="9" s="1"/>
  <c r="D28" i="1"/>
  <c r="D6" i="9" s="1"/>
  <c r="C28" i="1"/>
  <c r="D6" i="8" s="1"/>
  <c r="B6" i="2"/>
  <c r="E47" i="1"/>
  <c r="C38" i="10"/>
  <c r="C23" i="10"/>
  <c r="C11" i="10"/>
  <c r="C10" i="10"/>
  <c r="C12" i="10"/>
  <c r="C16" i="10"/>
  <c r="C20" i="10"/>
  <c r="C9" i="10"/>
  <c r="C18" i="10"/>
  <c r="C17" i="10"/>
  <c r="C33" i="10"/>
  <c r="C21" i="10"/>
  <c r="C24" i="10"/>
  <c r="C44" i="10"/>
  <c r="C22" i="10"/>
  <c r="C15" i="10"/>
  <c r="C14" i="10"/>
  <c r="B6" i="10"/>
  <c r="E28" i="1"/>
  <c r="D6" i="10" s="1"/>
  <c r="D26" i="1"/>
  <c r="C44" i="1"/>
  <c r="D44" i="1"/>
  <c r="C27" i="1"/>
  <c r="D47" i="2" l="1"/>
  <c r="D45" i="2"/>
  <c r="D48" i="2"/>
  <c r="D49" i="2"/>
  <c r="D46" i="2"/>
  <c r="C41" i="2"/>
  <c r="C39" i="2"/>
  <c r="C42" i="2"/>
  <c r="C40" i="2"/>
  <c r="D47" i="11"/>
  <c r="D49" i="11"/>
  <c r="D48" i="11"/>
  <c r="D45" i="11"/>
  <c r="D46" i="11"/>
  <c r="D39" i="2"/>
  <c r="D40" i="2"/>
  <c r="D41" i="2"/>
  <c r="D42" i="2"/>
  <c r="C46" i="2"/>
  <c r="C48" i="2"/>
  <c r="C47" i="2"/>
  <c r="C45" i="2"/>
  <c r="C35" i="2"/>
  <c r="C36" i="2"/>
  <c r="C34" i="2"/>
  <c r="D42" i="12"/>
  <c r="D40" i="12"/>
  <c r="D39" i="12"/>
  <c r="D41" i="12"/>
  <c r="D35" i="12"/>
  <c r="D34" i="12"/>
  <c r="D36" i="12"/>
  <c r="C41" i="11"/>
  <c r="C42" i="11"/>
  <c r="C40" i="11"/>
  <c r="C39" i="11"/>
  <c r="C45" i="11"/>
  <c r="C48" i="11"/>
  <c r="C47" i="11"/>
  <c r="C46" i="11"/>
  <c r="C35" i="11"/>
  <c r="C34" i="11"/>
  <c r="C36" i="11"/>
  <c r="D46" i="12"/>
  <c r="D49" i="12"/>
  <c r="D45" i="12"/>
  <c r="D48" i="12"/>
  <c r="D47" i="12"/>
  <c r="D44" i="9"/>
  <c r="D9" i="9"/>
  <c r="D33" i="9"/>
  <c r="D22" i="9"/>
  <c r="D24" i="9"/>
  <c r="D38" i="9"/>
  <c r="D11" i="9"/>
  <c r="D25" i="9"/>
  <c r="D15" i="9"/>
  <c r="D23" i="9"/>
  <c r="D12" i="9"/>
  <c r="D16" i="9"/>
  <c r="D14" i="9"/>
  <c r="D17" i="9"/>
  <c r="D10" i="9"/>
  <c r="D20" i="9"/>
  <c r="D21" i="9" s="1"/>
  <c r="D18" i="9"/>
  <c r="C44" i="9"/>
  <c r="C16" i="9"/>
  <c r="C22" i="9"/>
  <c r="C24" i="9"/>
  <c r="C14" i="9"/>
  <c r="C10" i="9"/>
  <c r="C33" i="9"/>
  <c r="C23" i="9"/>
  <c r="C17" i="9"/>
  <c r="C38" i="9"/>
  <c r="C15" i="9"/>
  <c r="C9" i="9"/>
  <c r="C18" i="9"/>
  <c r="C21" i="9"/>
  <c r="C11" i="9"/>
  <c r="C12" i="9"/>
  <c r="C20" i="9"/>
  <c r="B44" i="8"/>
  <c r="B9" i="8"/>
  <c r="B10" i="8" s="1"/>
  <c r="B11" i="8" s="1"/>
  <c r="B12" i="8" s="1"/>
  <c r="B33" i="8"/>
  <c r="B34" i="8" s="1"/>
  <c r="B35" i="8" s="1"/>
  <c r="B36" i="8" s="1"/>
  <c r="B38" i="8"/>
  <c r="B14" i="8"/>
  <c r="B18" i="8" s="1"/>
  <c r="D44" i="8"/>
  <c r="D17" i="8"/>
  <c r="D9" i="8"/>
  <c r="D18" i="8"/>
  <c r="D22" i="8"/>
  <c r="D11" i="8"/>
  <c r="D10" i="8"/>
  <c r="D24" i="8"/>
  <c r="D33" i="8"/>
  <c r="D16" i="8"/>
  <c r="D15" i="8"/>
  <c r="D14" i="8"/>
  <c r="D23" i="8"/>
  <c r="D12" i="8"/>
  <c r="D38" i="8"/>
  <c r="D25" i="8"/>
  <c r="D20" i="8"/>
  <c r="D21" i="8" s="1"/>
  <c r="D23" i="10"/>
  <c r="D24" i="10"/>
  <c r="D33" i="10"/>
  <c r="D12" i="10"/>
  <c r="D38" i="10"/>
  <c r="D16" i="10"/>
  <c r="D15" i="10"/>
  <c r="D9" i="10"/>
  <c r="D44" i="10"/>
  <c r="D18" i="10"/>
  <c r="D14" i="10"/>
  <c r="D17" i="10"/>
  <c r="D11" i="10"/>
  <c r="D10" i="10"/>
  <c r="D20" i="10"/>
  <c r="D21" i="10" s="1"/>
  <c r="D22" i="10"/>
  <c r="D25" i="10"/>
  <c r="C42" i="10"/>
  <c r="C39" i="10"/>
  <c r="C40" i="10"/>
  <c r="C41" i="10"/>
  <c r="C29" i="1"/>
  <c r="C6" i="8"/>
  <c r="B6" i="12"/>
  <c r="D47" i="1"/>
  <c r="B21" i="8"/>
  <c r="B24" i="8"/>
  <c r="B22" i="8"/>
  <c r="B25" i="8"/>
  <c r="B23" i="8"/>
  <c r="B38" i="10"/>
  <c r="B33" i="10"/>
  <c r="B34" i="10" s="1"/>
  <c r="B35" i="10" s="1"/>
  <c r="B36" i="10" s="1"/>
  <c r="B20" i="10"/>
  <c r="B44" i="10"/>
  <c r="B14" i="10"/>
  <c r="B9" i="10"/>
  <c r="B10" i="10" s="1"/>
  <c r="B11" i="10" s="1"/>
  <c r="B12" i="10" s="1"/>
  <c r="C34" i="10"/>
  <c r="C35" i="10"/>
  <c r="C36" i="10"/>
  <c r="D29" i="1"/>
  <c r="B6" i="9"/>
  <c r="B6" i="11"/>
  <c r="C47" i="1"/>
  <c r="B15" i="8"/>
  <c r="E29" i="1"/>
  <c r="C46" i="10"/>
  <c r="C47" i="10"/>
  <c r="C48" i="10"/>
  <c r="C45" i="10"/>
  <c r="B33" i="2"/>
  <c r="B34" i="2" s="1"/>
  <c r="B35" i="2" s="1"/>
  <c r="B36" i="2" s="1"/>
  <c r="B14" i="2"/>
  <c r="B38" i="2"/>
  <c r="B44" i="2"/>
  <c r="B9" i="2"/>
  <c r="B10" i="2" s="1"/>
  <c r="B11" i="2" s="1"/>
  <c r="B12" i="2" s="1"/>
  <c r="B20" i="2"/>
  <c r="B17" i="8" l="1"/>
  <c r="B16" i="8"/>
  <c r="D36" i="8"/>
  <c r="D34" i="8"/>
  <c r="D35" i="8"/>
  <c r="D49" i="8"/>
  <c r="D47" i="8"/>
  <c r="D46" i="8"/>
  <c r="D45" i="8"/>
  <c r="D48" i="8"/>
  <c r="C34" i="9"/>
  <c r="C35" i="9"/>
  <c r="C36" i="9"/>
  <c r="B46" i="8"/>
  <c r="B45" i="8"/>
  <c r="B49" i="8"/>
  <c r="B47" i="8"/>
  <c r="B48" i="8"/>
  <c r="C40" i="9"/>
  <c r="C42" i="9"/>
  <c r="C41" i="9"/>
  <c r="C39" i="9"/>
  <c r="D35" i="9"/>
  <c r="D36" i="9"/>
  <c r="D34" i="9"/>
  <c r="D42" i="8"/>
  <c r="D39" i="8"/>
  <c r="D40" i="8"/>
  <c r="D41" i="8"/>
  <c r="B40" i="8"/>
  <c r="B41" i="8"/>
  <c r="B42" i="8"/>
  <c r="B39" i="8"/>
  <c r="C46" i="9"/>
  <c r="C47" i="9"/>
  <c r="C48" i="9"/>
  <c r="C45" i="9"/>
  <c r="D39" i="9"/>
  <c r="D41" i="9"/>
  <c r="D42" i="9"/>
  <c r="D40" i="9"/>
  <c r="D45" i="9"/>
  <c r="D49" i="9"/>
  <c r="D47" i="9"/>
  <c r="D48" i="9"/>
  <c r="D46" i="9"/>
  <c r="B48" i="2"/>
  <c r="B45" i="2"/>
  <c r="B46" i="2"/>
  <c r="B47" i="2"/>
  <c r="B49" i="2"/>
  <c r="B40" i="10"/>
  <c r="B41" i="10"/>
  <c r="B42" i="10"/>
  <c r="B39" i="10"/>
  <c r="D34" i="10"/>
  <c r="D35" i="10"/>
  <c r="D36" i="10"/>
  <c r="C38" i="8"/>
  <c r="C16" i="8"/>
  <c r="C12" i="8"/>
  <c r="C24" i="8"/>
  <c r="C17" i="8"/>
  <c r="C23" i="8"/>
  <c r="C10" i="8"/>
  <c r="C9" i="8"/>
  <c r="C18" i="8"/>
  <c r="C22" i="8"/>
  <c r="C11" i="8"/>
  <c r="C21" i="8"/>
  <c r="C20" i="8"/>
  <c r="C44" i="8"/>
  <c r="C33" i="8"/>
  <c r="C15" i="8"/>
  <c r="C14" i="8"/>
  <c r="B15" i="2"/>
  <c r="B16" i="2"/>
  <c r="B17" i="2"/>
  <c r="B18" i="2"/>
  <c r="B38" i="12"/>
  <c r="B44" i="12"/>
  <c r="B9" i="12"/>
  <c r="B10" i="12" s="1"/>
  <c r="B11" i="12" s="1"/>
  <c r="B12" i="12" s="1"/>
  <c r="B33" i="12"/>
  <c r="B34" i="12" s="1"/>
  <c r="B35" i="12" s="1"/>
  <c r="B36" i="12" s="1"/>
  <c r="B14" i="12"/>
  <c r="B20" i="12"/>
  <c r="B41" i="2"/>
  <c r="B40" i="2"/>
  <c r="B39" i="2"/>
  <c r="B42" i="2"/>
  <c r="B16" i="10"/>
  <c r="B15" i="10"/>
  <c r="B17" i="10"/>
  <c r="B18" i="10"/>
  <c r="B25" i="2"/>
  <c r="B22" i="2"/>
  <c r="B23" i="2"/>
  <c r="B21" i="2"/>
  <c r="B24" i="2"/>
  <c r="B14" i="11"/>
  <c r="B20" i="11"/>
  <c r="B44" i="11"/>
  <c r="B9" i="11"/>
  <c r="B10" i="11" s="1"/>
  <c r="B11" i="11" s="1"/>
  <c r="B12" i="11" s="1"/>
  <c r="B38" i="11"/>
  <c r="B33" i="11"/>
  <c r="B34" i="11" s="1"/>
  <c r="B35" i="11" s="1"/>
  <c r="B36" i="11" s="1"/>
  <c r="B47" i="10"/>
  <c r="B46" i="10"/>
  <c r="B48" i="10"/>
  <c r="B49" i="10"/>
  <c r="B45" i="10"/>
  <c r="B14" i="9"/>
  <c r="B38" i="9"/>
  <c r="B33" i="9"/>
  <c r="B34" i="9" s="1"/>
  <c r="B35" i="9" s="1"/>
  <c r="B36" i="9" s="1"/>
  <c r="B20" i="9"/>
  <c r="B44" i="9"/>
  <c r="B9" i="9"/>
  <c r="B10" i="9" s="1"/>
  <c r="B11" i="9" s="1"/>
  <c r="B12" i="9" s="1"/>
  <c r="B21" i="10"/>
  <c r="B22" i="10"/>
  <c r="B25" i="10"/>
  <c r="B23" i="10"/>
  <c r="B24" i="10"/>
  <c r="D46" i="10"/>
  <c r="D47" i="10"/>
  <c r="D45" i="10"/>
  <c r="D49" i="10"/>
  <c r="D48" i="10"/>
  <c r="D42" i="10"/>
  <c r="D39" i="10"/>
  <c r="D40" i="10"/>
  <c r="D41" i="10"/>
  <c r="B41" i="11" l="1"/>
  <c r="B39" i="11"/>
  <c r="B40" i="11"/>
  <c r="B42" i="11"/>
  <c r="B17" i="9"/>
  <c r="B16" i="9"/>
  <c r="B15" i="9"/>
  <c r="B18" i="9"/>
  <c r="B24" i="9"/>
  <c r="B22" i="9"/>
  <c r="B23" i="9"/>
  <c r="B25" i="9"/>
  <c r="B21" i="9"/>
  <c r="B49" i="11"/>
  <c r="B46" i="11"/>
  <c r="B45" i="11"/>
  <c r="B48" i="11"/>
  <c r="B47" i="11"/>
  <c r="B24" i="12"/>
  <c r="B22" i="12"/>
  <c r="B23" i="12"/>
  <c r="B25" i="12"/>
  <c r="B21" i="12"/>
  <c r="B45" i="12"/>
  <c r="B47" i="12"/>
  <c r="B46" i="12"/>
  <c r="B49" i="12"/>
  <c r="B48" i="12"/>
  <c r="C36" i="8"/>
  <c r="C34" i="8"/>
  <c r="C35" i="8"/>
  <c r="B46" i="9"/>
  <c r="B47" i="9"/>
  <c r="B49" i="9"/>
  <c r="B48" i="9"/>
  <c r="B45" i="9"/>
  <c r="B22" i="11"/>
  <c r="B24" i="11"/>
  <c r="B25" i="11"/>
  <c r="B21" i="11"/>
  <c r="B23" i="11"/>
  <c r="B18" i="12"/>
  <c r="B16" i="12"/>
  <c r="B17" i="12"/>
  <c r="B15" i="12"/>
  <c r="B42" i="12"/>
  <c r="B39" i="12"/>
  <c r="B41" i="12"/>
  <c r="B40" i="12"/>
  <c r="C47" i="8"/>
  <c r="C46" i="8"/>
  <c r="C48" i="8"/>
  <c r="C45" i="8"/>
  <c r="B40" i="9"/>
  <c r="B41" i="9"/>
  <c r="B42" i="9"/>
  <c r="B39" i="9"/>
  <c r="B16" i="11"/>
  <c r="B15" i="11"/>
  <c r="B18" i="11"/>
  <c r="B17" i="11"/>
  <c r="C40" i="8"/>
  <c r="C41" i="8"/>
  <c r="C39" i="8"/>
  <c r="C42" i="8"/>
</calcChain>
</file>

<file path=xl/sharedStrings.xml><?xml version="1.0" encoding="utf-8"?>
<sst xmlns="http://schemas.openxmlformats.org/spreadsheetml/2006/main" count="460" uniqueCount="61">
  <si>
    <t>Vegetarian or Vegan Women</t>
  </si>
  <si>
    <t xml:space="preserve">Protein Intake </t>
  </si>
  <si>
    <t>150 or less</t>
  </si>
  <si>
    <t>Ecto</t>
  </si>
  <si>
    <t>CPP</t>
  </si>
  <si>
    <t xml:space="preserve">Meso </t>
  </si>
  <si>
    <t xml:space="preserve">Endo </t>
  </si>
  <si>
    <t xml:space="preserve">Weight </t>
  </si>
  <si>
    <t>150-175</t>
  </si>
  <si>
    <t>100-150</t>
  </si>
  <si>
    <t>176-200</t>
  </si>
  <si>
    <t>151-200</t>
  </si>
  <si>
    <t>Grams of Protein</t>
  </si>
  <si>
    <t>201-249</t>
  </si>
  <si>
    <t>200-250</t>
  </si>
  <si>
    <t>Total</t>
  </si>
  <si>
    <t>250+</t>
  </si>
  <si>
    <t>Name</t>
  </si>
  <si>
    <t>Total Calories</t>
  </si>
  <si>
    <t>Meso</t>
  </si>
  <si>
    <t>Endo</t>
  </si>
  <si>
    <t>Protein</t>
  </si>
  <si>
    <t xml:space="preserve">Carb </t>
  </si>
  <si>
    <t>Fat</t>
  </si>
  <si>
    <t>Vegetarian or Vegan Men</t>
  </si>
  <si>
    <t>Protein Intake</t>
  </si>
  <si>
    <t xml:space="preserve">200 or less </t>
  </si>
  <si>
    <t>200-225</t>
  </si>
  <si>
    <t>226-250</t>
  </si>
  <si>
    <t xml:space="preserve">Grams of Protein </t>
  </si>
  <si>
    <t>251-275</t>
  </si>
  <si>
    <t>275+</t>
  </si>
  <si>
    <t>Dream</t>
  </si>
  <si>
    <t xml:space="preserve">Name </t>
  </si>
  <si>
    <t>Ectomorph</t>
  </si>
  <si>
    <t>MACROS</t>
  </si>
  <si>
    <t xml:space="preserve">Protein </t>
  </si>
  <si>
    <t>Carbs</t>
  </si>
  <si>
    <t xml:space="preserve">Fat </t>
  </si>
  <si>
    <t xml:space="preserve">Workout Days </t>
  </si>
  <si>
    <t xml:space="preserve">4 Meals </t>
  </si>
  <si>
    <t xml:space="preserve">Carbs </t>
  </si>
  <si>
    <t>Pre-Workout</t>
  </si>
  <si>
    <t xml:space="preserve">Post Workout </t>
  </si>
  <si>
    <t>Meal 3</t>
  </si>
  <si>
    <t xml:space="preserve">Meal 4 </t>
  </si>
  <si>
    <t xml:space="preserve">5 Meals </t>
  </si>
  <si>
    <t xml:space="preserve">Pre-Workout </t>
  </si>
  <si>
    <t xml:space="preserve">Meal 5 </t>
  </si>
  <si>
    <t xml:space="preserve">6 Meals </t>
  </si>
  <si>
    <t xml:space="preserve">Meal 3 </t>
  </si>
  <si>
    <t>Meal 6</t>
  </si>
  <si>
    <t>Non-Workout Days</t>
  </si>
  <si>
    <t xml:space="preserve">Meal 1 </t>
  </si>
  <si>
    <t xml:space="preserve">Meal 2 </t>
  </si>
  <si>
    <t>Meal 1</t>
  </si>
  <si>
    <t xml:space="preserve">Meal 6 </t>
  </si>
  <si>
    <t>"Ability is what you're capable of doing. Motivation determines what you do. Attitude determines how well you do it."</t>
  </si>
  <si>
    <t>Mesomorph</t>
  </si>
  <si>
    <t>Endomorph</t>
  </si>
  <si>
    <t>Susie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</si>
</sst>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2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sz val="20"/>
      <color theme="0"/>
      <name val="Bebas Neue Regular"/>
    </font>
    <font>
      <b/>
      <sz val="16"/>
      <color theme="1"/>
      <name val="Bebas Neue Regular"/>
    </font>
    <font>
      <sz val="14"/>
      <color theme="1"/>
      <name val="Calibri"/>
      <family val="2"/>
      <scheme val="minor"/>
    </font>
    <font>
      <sz val="18"/>
      <color theme="1"/>
      <name val="Bebas Neue Regular"/>
    </font>
    <font>
      <sz val="18"/>
      <color theme="0"/>
      <name val="Bebas Neue Regular"/>
    </font>
    <font>
      <sz val="16"/>
      <color theme="1"/>
      <name val="Bebas Neue Regular"/>
    </font>
    <font>
      <sz val="14"/>
      <color theme="0"/>
      <name val="Calibri"/>
      <family val="2"/>
      <scheme val="minor"/>
    </font>
    <font>
      <b/>
      <sz val="18"/>
      <color theme="1"/>
      <name val="Bebas Neue Regular"/>
    </font>
    <font>
      <b/>
      <sz val="18"/>
      <color theme="1"/>
      <name val="Calibri"/>
      <family val="2"/>
      <scheme val="minor"/>
    </font>
    <font>
      <sz val="28"/>
      <color theme="0"/>
      <name val="Bebas Neue Regular"/>
    </font>
    <font>
      <sz val="18"/>
      <color rgb="FF000000"/>
      <name val="Bebas Neue Regular"/>
    </font>
    <font>
      <b/>
      <sz val="22"/>
      <color theme="0"/>
      <name val="Bebas Neue Regular"/>
    </font>
    <font>
      <b/>
      <sz val="20"/>
      <color theme="0"/>
      <name val="Bebas Neue Regular"/>
    </font>
    <font>
      <sz val="20"/>
      <color theme="1"/>
      <name val="Bebas Neue Regular"/>
    </font>
    <font>
      <sz val="12"/>
      <color theme="1"/>
      <name val="Bebas Neue Regula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7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7" fillId="0" borderId="8" xfId="0" applyFont="1" applyBorder="1"/>
    <xf numFmtId="0" fontId="4" fillId="0" borderId="15" xfId="0" applyFont="1" applyBorder="1"/>
    <xf numFmtId="0" fontId="7" fillId="4" borderId="8" xfId="0" applyFont="1" applyFill="1" applyBorder="1"/>
    <xf numFmtId="0" fontId="7" fillId="0" borderId="10" xfId="0" applyFont="1" applyBorder="1"/>
    <xf numFmtId="0" fontId="4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4" borderId="18" xfId="0" applyFont="1" applyFill="1" applyBorder="1"/>
    <xf numFmtId="0" fontId="7" fillId="0" borderId="19" xfId="0" applyFont="1" applyBorder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5" xfId="0" applyFont="1" applyBorder="1"/>
    <xf numFmtId="0" fontId="5" fillId="0" borderId="20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14" fillId="3" borderId="4" xfId="0" applyFont="1" applyFill="1" applyBorder="1"/>
    <xf numFmtId="0" fontId="14" fillId="3" borderId="2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164" fontId="15" fillId="0" borderId="6" xfId="0" applyNumberFormat="1" applyFont="1" applyBorder="1"/>
    <xf numFmtId="164" fontId="15" fillId="0" borderId="27" xfId="0" applyNumberFormat="1" applyFont="1" applyBorder="1"/>
    <xf numFmtId="164" fontId="15" fillId="0" borderId="7" xfId="0" applyNumberFormat="1" applyFont="1" applyBorder="1"/>
    <xf numFmtId="164" fontId="15" fillId="0" borderId="8" xfId="0" applyNumberFormat="1" applyFont="1" applyBorder="1"/>
    <xf numFmtId="164" fontId="15" fillId="0" borderId="15" xfId="0" applyNumberFormat="1" applyFont="1" applyBorder="1"/>
    <xf numFmtId="164" fontId="15" fillId="0" borderId="9" xfId="0" applyNumberFormat="1" applyFont="1" applyBorder="1"/>
    <xf numFmtId="164" fontId="15" fillId="0" borderId="10" xfId="0" applyNumberFormat="1" applyFont="1" applyBorder="1"/>
    <xf numFmtId="164" fontId="15" fillId="0" borderId="16" xfId="0" applyNumberFormat="1" applyFont="1" applyBorder="1"/>
    <xf numFmtId="164" fontId="15" fillId="0" borderId="11" xfId="0" applyNumberFormat="1" applyFont="1" applyBorder="1"/>
    <xf numFmtId="164" fontId="15" fillId="0" borderId="0" xfId="0" applyNumberFormat="1" applyFont="1"/>
    <xf numFmtId="0" fontId="16" fillId="0" borderId="0" xfId="0" applyFont="1"/>
    <xf numFmtId="0" fontId="8" fillId="2" borderId="15" xfId="0" applyFon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9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6" fillId="3" borderId="1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15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304800</xdr:colOff>
      <xdr:row>10</xdr:row>
      <xdr:rowOff>16344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160A3A-3C11-EA45-B7BE-683CDAD14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2099144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571500</xdr:colOff>
      <xdr:row>3</xdr:row>
      <xdr:rowOff>114300</xdr:rowOff>
    </xdr:from>
    <xdr:to>
      <xdr:col>6</xdr:col>
      <xdr:colOff>203200</xdr:colOff>
      <xdr:row>13</xdr:row>
      <xdr:rowOff>101600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F7F272-C163-1C49-99E9-411362890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8800" y="774700"/>
          <a:ext cx="2159000" cy="215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59060</xdr:colOff>
      <xdr:row>26</xdr:row>
      <xdr:rowOff>88900</xdr:rowOff>
    </xdr:from>
    <xdr:to>
      <xdr:col>3</xdr:col>
      <xdr:colOff>1308100</xdr:colOff>
      <xdr:row>29</xdr:row>
      <xdr:rowOff>548947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B9CADD-1618-D74D-A484-9A9B9B4F2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60" y="9182100"/>
          <a:ext cx="5821040" cy="1412547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838200</xdr:colOff>
      <xdr:row>0</xdr:row>
      <xdr:rowOff>177800</xdr:rowOff>
    </xdr:from>
    <xdr:to>
      <xdr:col>2</xdr:col>
      <xdr:colOff>723900</xdr:colOff>
      <xdr:row>0</xdr:row>
      <xdr:rowOff>1117600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79C6021-86AB-AD4D-A0D9-AC7E48B88C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338" r="10690" b="19424"/>
        <a:stretch/>
      </xdr:blipFill>
      <xdr:spPr>
        <a:xfrm>
          <a:off x="838200" y="177800"/>
          <a:ext cx="3086100" cy="939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59060</xdr:colOff>
      <xdr:row>26</xdr:row>
      <xdr:rowOff>88900</xdr:rowOff>
    </xdr:from>
    <xdr:to>
      <xdr:col>3</xdr:col>
      <xdr:colOff>1308100</xdr:colOff>
      <xdr:row>29</xdr:row>
      <xdr:rowOff>548947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7E49C7-8517-ED45-8528-7B185C441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60" y="9182100"/>
          <a:ext cx="5821040" cy="1412547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1397000</xdr:colOff>
      <xdr:row>0</xdr:row>
      <xdr:rowOff>139700</xdr:rowOff>
    </xdr:from>
    <xdr:to>
      <xdr:col>2</xdr:col>
      <xdr:colOff>1282700</xdr:colOff>
      <xdr:row>0</xdr:row>
      <xdr:rowOff>1079500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2486DD-26A4-1B43-849C-CEE3C88D3D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338" r="10690" b="19424"/>
        <a:stretch/>
      </xdr:blipFill>
      <xdr:spPr>
        <a:xfrm>
          <a:off x="1397000" y="139700"/>
          <a:ext cx="3086100" cy="939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59060</xdr:colOff>
      <xdr:row>26</xdr:row>
      <xdr:rowOff>88900</xdr:rowOff>
    </xdr:from>
    <xdr:to>
      <xdr:col>3</xdr:col>
      <xdr:colOff>1308100</xdr:colOff>
      <xdr:row>29</xdr:row>
      <xdr:rowOff>548947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B8B062-52D9-D640-A864-3AE5CB1AD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60" y="9182100"/>
          <a:ext cx="5821040" cy="1412547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1219200</xdr:colOff>
      <xdr:row>0</xdr:row>
      <xdr:rowOff>114300</xdr:rowOff>
    </xdr:from>
    <xdr:to>
      <xdr:col>2</xdr:col>
      <xdr:colOff>1104900</xdr:colOff>
      <xdr:row>0</xdr:row>
      <xdr:rowOff>1054100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93C0DE3-9086-C146-A4BA-D655CBD7CB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338" r="10690" b="19424"/>
        <a:stretch/>
      </xdr:blipFill>
      <xdr:spPr>
        <a:xfrm>
          <a:off x="1219200" y="114300"/>
          <a:ext cx="3086100" cy="93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59060</xdr:colOff>
      <xdr:row>26</xdr:row>
      <xdr:rowOff>88900</xdr:rowOff>
    </xdr:from>
    <xdr:to>
      <xdr:col>3</xdr:col>
      <xdr:colOff>1308100</xdr:colOff>
      <xdr:row>29</xdr:row>
      <xdr:rowOff>548947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384E28-8BEE-D843-899A-673FDE7FF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60" y="9182100"/>
          <a:ext cx="5821040" cy="1412547"/>
        </a:xfrm>
        <a:prstGeom prst="rect">
          <a:avLst/>
        </a:prstGeom>
      </xdr:spPr>
    </xdr:pic>
    <xdr:clientData/>
  </xdr:twoCellAnchor>
  <xdr:twoCellAnchor editAs="oneCell">
    <xdr:from>
      <xdr:col>0</xdr:col>
      <xdr:colOff>1358900</xdr:colOff>
      <xdr:row>0</xdr:row>
      <xdr:rowOff>114300</xdr:rowOff>
    </xdr:from>
    <xdr:to>
      <xdr:col>2</xdr:col>
      <xdr:colOff>1244600</xdr:colOff>
      <xdr:row>0</xdr:row>
      <xdr:rowOff>1054100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0B490A7-F6EC-D343-809E-5F0A361912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338" r="10690" b="19424"/>
        <a:stretch/>
      </xdr:blipFill>
      <xdr:spPr>
        <a:xfrm>
          <a:off x="1358900" y="114300"/>
          <a:ext cx="3086100" cy="939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59060</xdr:colOff>
      <xdr:row>26</xdr:row>
      <xdr:rowOff>88900</xdr:rowOff>
    </xdr:from>
    <xdr:to>
      <xdr:col>3</xdr:col>
      <xdr:colOff>1308100</xdr:colOff>
      <xdr:row>29</xdr:row>
      <xdr:rowOff>548947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CC3324-5BA1-7141-80AB-DD163F243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60" y="9182100"/>
          <a:ext cx="5821040" cy="1412547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1371600</xdr:colOff>
      <xdr:row>0</xdr:row>
      <xdr:rowOff>114300</xdr:rowOff>
    </xdr:from>
    <xdr:to>
      <xdr:col>2</xdr:col>
      <xdr:colOff>1257300</xdr:colOff>
      <xdr:row>0</xdr:row>
      <xdr:rowOff>1054100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FBC4957-42B4-8946-BF76-C894EDD099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338" r="10690" b="19424"/>
        <a:stretch/>
      </xdr:blipFill>
      <xdr:spPr>
        <a:xfrm>
          <a:off x="1371600" y="114300"/>
          <a:ext cx="3086100" cy="939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59060</xdr:colOff>
      <xdr:row>26</xdr:row>
      <xdr:rowOff>88900</xdr:rowOff>
    </xdr:from>
    <xdr:to>
      <xdr:col>3</xdr:col>
      <xdr:colOff>1308100</xdr:colOff>
      <xdr:row>29</xdr:row>
      <xdr:rowOff>548947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DC2A3A-FAF6-0A4F-8164-4843D29C9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60" y="8864600"/>
          <a:ext cx="5821040" cy="1412547"/>
        </a:xfrm>
        <a:prstGeom prst="rect">
          <a:avLst/>
        </a:prstGeom>
      </xdr:spPr>
    </xdr:pic>
    <xdr:clientData/>
  </xdr:twoCellAnchor>
  <xdr:twoCellAnchor editAs="oneCell">
    <xdr:from>
      <xdr:col>0</xdr:col>
      <xdr:colOff>1409700</xdr:colOff>
      <xdr:row>0</xdr:row>
      <xdr:rowOff>152400</xdr:rowOff>
    </xdr:from>
    <xdr:to>
      <xdr:col>2</xdr:col>
      <xdr:colOff>1295400</xdr:colOff>
      <xdr:row>0</xdr:row>
      <xdr:rowOff>1092200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A5E339B-CF54-8A41-B004-29D79D5ADB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338" r="10690" b="19424"/>
        <a:stretch/>
      </xdr:blipFill>
      <xdr:spPr>
        <a:xfrm>
          <a:off x="1409700" y="152400"/>
          <a:ext cx="3086100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A0843-A2B6-254D-834B-568E7E7B52FA}">
  <sheetPr>
    <tabColor rgb="FFE2EFDA"/>
  </sheetPr>
  <dimension ref="A1:K47"/>
  <sheetViews>
    <sheetView workbookViewId="0">
      <selection activeCell="I15" sqref="I15"/>
    </sheetView>
  </sheetViews>
  <sheetFormatPr baseColWidth="10" defaultColWidth="11" defaultRowHeight="16"/>
  <cols>
    <col min="3" max="4" width="11.1640625" bestFit="1" customWidth="1"/>
    <col min="8" max="8" width="19.1640625" customWidth="1"/>
  </cols>
  <sheetData>
    <row r="1" spans="1:11" ht="20">
      <c r="A1" s="1"/>
    </row>
    <row r="12" spans="1:11" ht="17" thickBot="1"/>
    <row r="13" spans="1:11" ht="26" thickBot="1">
      <c r="A13" s="54" t="s">
        <v>0</v>
      </c>
      <c r="B13" s="55"/>
      <c r="C13" s="55"/>
      <c r="D13" s="55"/>
      <c r="E13" s="55"/>
      <c r="F13" s="56"/>
      <c r="H13" s="10" t="s">
        <v>1</v>
      </c>
      <c r="I13" s="11"/>
      <c r="J13" s="11" t="s">
        <v>2</v>
      </c>
      <c r="K13" s="12">
        <v>0.65</v>
      </c>
    </row>
    <row r="14" spans="1:11" ht="22" thickBot="1">
      <c r="A14" s="2" t="s">
        <v>3</v>
      </c>
      <c r="B14" s="3" t="s">
        <v>4</v>
      </c>
      <c r="C14" s="2" t="s">
        <v>5</v>
      </c>
      <c r="D14" s="3" t="s">
        <v>4</v>
      </c>
      <c r="E14" s="2" t="s">
        <v>6</v>
      </c>
      <c r="F14" s="3" t="s">
        <v>4</v>
      </c>
      <c r="H14" s="13" t="s">
        <v>7</v>
      </c>
      <c r="I14" s="14">
        <f>C21</f>
        <v>150</v>
      </c>
      <c r="J14" s="14" t="s">
        <v>8</v>
      </c>
      <c r="K14" s="7">
        <v>0.6</v>
      </c>
    </row>
    <row r="15" spans="1:11" ht="21">
      <c r="A15" s="4" t="s">
        <v>9</v>
      </c>
      <c r="B15" s="5">
        <v>10</v>
      </c>
      <c r="C15" s="4" t="s">
        <v>9</v>
      </c>
      <c r="D15" s="5">
        <v>9</v>
      </c>
      <c r="E15" s="4" t="s">
        <v>9</v>
      </c>
      <c r="F15" s="5">
        <v>8</v>
      </c>
      <c r="H15" s="15" t="s">
        <v>1</v>
      </c>
      <c r="I15" s="45">
        <v>0.65</v>
      </c>
      <c r="J15" s="14" t="s">
        <v>10</v>
      </c>
      <c r="K15" s="7">
        <v>0.55000000000000004</v>
      </c>
    </row>
    <row r="16" spans="1:11" ht="21">
      <c r="A16" s="6" t="s">
        <v>11</v>
      </c>
      <c r="B16" s="7">
        <v>9.25</v>
      </c>
      <c r="C16" s="6" t="s">
        <v>11</v>
      </c>
      <c r="D16" s="7">
        <v>8.25</v>
      </c>
      <c r="E16" s="6" t="s">
        <v>11</v>
      </c>
      <c r="F16" s="7">
        <v>7.25</v>
      </c>
      <c r="H16" s="13" t="s">
        <v>12</v>
      </c>
      <c r="I16" s="14">
        <f>I14*I15</f>
        <v>97.5</v>
      </c>
      <c r="J16" s="14" t="s">
        <v>13</v>
      </c>
      <c r="K16" s="7">
        <v>0.5</v>
      </c>
    </row>
    <row r="17" spans="1:11" ht="22" thickBot="1">
      <c r="A17" s="6" t="s">
        <v>14</v>
      </c>
      <c r="B17" s="7">
        <v>8.5</v>
      </c>
      <c r="C17" s="6" t="s">
        <v>14</v>
      </c>
      <c r="D17" s="7">
        <v>7.5</v>
      </c>
      <c r="E17" s="6" t="s">
        <v>14</v>
      </c>
      <c r="F17" s="7">
        <v>6.5</v>
      </c>
      <c r="H17" s="16" t="s">
        <v>15</v>
      </c>
      <c r="I17" s="17"/>
      <c r="J17" s="17" t="s">
        <v>16</v>
      </c>
      <c r="K17" s="9">
        <v>0.45</v>
      </c>
    </row>
    <row r="18" spans="1:11" ht="20" thickBot="1">
      <c r="A18" s="8" t="s">
        <v>16</v>
      </c>
      <c r="B18" s="9"/>
      <c r="C18" s="8" t="s">
        <v>16</v>
      </c>
      <c r="D18" s="9">
        <v>7</v>
      </c>
      <c r="E18" s="8" t="s">
        <v>16</v>
      </c>
      <c r="F18" s="9">
        <v>6</v>
      </c>
    </row>
    <row r="20" spans="1:11" ht="23">
      <c r="A20" s="48" t="s">
        <v>17</v>
      </c>
      <c r="B20" s="48"/>
      <c r="C20" s="57" t="s">
        <v>60</v>
      </c>
      <c r="D20" s="57"/>
    </row>
    <row r="21" spans="1:11" ht="23">
      <c r="A21" s="48" t="s">
        <v>7</v>
      </c>
      <c r="B21" s="48"/>
      <c r="C21" s="57">
        <v>150</v>
      </c>
      <c r="D21" s="57"/>
    </row>
    <row r="22" spans="1:11" ht="23">
      <c r="A22" s="48" t="s">
        <v>4</v>
      </c>
      <c r="B22" s="48"/>
      <c r="C22" s="57">
        <v>8</v>
      </c>
      <c r="D22" s="57"/>
    </row>
    <row r="23" spans="1:11" ht="23">
      <c r="A23" s="48" t="s">
        <v>18</v>
      </c>
      <c r="B23" s="48"/>
      <c r="C23" s="49">
        <f>C21*C22</f>
        <v>1200</v>
      </c>
      <c r="D23" s="49"/>
    </row>
    <row r="24" spans="1:11" ht="23">
      <c r="A24" s="22"/>
      <c r="B24" s="22"/>
      <c r="C24" s="22"/>
      <c r="D24" s="22"/>
    </row>
    <row r="25" spans="1:11" ht="24">
      <c r="A25" s="23"/>
      <c r="B25" s="23"/>
      <c r="C25" s="24" t="s">
        <v>3</v>
      </c>
      <c r="D25" s="24" t="s">
        <v>19</v>
      </c>
      <c r="E25" s="25" t="s">
        <v>20</v>
      </c>
    </row>
    <row r="26" spans="1:11" ht="24">
      <c r="A26" s="47" t="s">
        <v>21</v>
      </c>
      <c r="B26" s="47"/>
      <c r="C26" s="24">
        <f>I16</f>
        <v>97.5</v>
      </c>
      <c r="D26" s="24">
        <f>I16</f>
        <v>97.5</v>
      </c>
      <c r="E26" s="25">
        <f>I16+10</f>
        <v>107.5</v>
      </c>
    </row>
    <row r="27" spans="1:11" ht="24">
      <c r="A27" s="47" t="s">
        <v>22</v>
      </c>
      <c r="B27" s="47"/>
      <c r="C27" s="24">
        <f>(C23*0.45)/4</f>
        <v>135</v>
      </c>
      <c r="D27" s="24">
        <f>(C23*0.3)/4</f>
        <v>90</v>
      </c>
      <c r="E27" s="25">
        <f>(C23*0.15)/4</f>
        <v>45</v>
      </c>
    </row>
    <row r="28" spans="1:11" ht="24">
      <c r="A28" s="47" t="s">
        <v>23</v>
      </c>
      <c r="B28" s="47"/>
      <c r="C28" s="24">
        <f>(C23*0.25)/9</f>
        <v>33.333333333333336</v>
      </c>
      <c r="D28" s="24">
        <f>(C23*0.4)/9</f>
        <v>53.333333333333336</v>
      </c>
      <c r="E28" s="25">
        <f>(C23*0.5)/9</f>
        <v>66.666666666666671</v>
      </c>
    </row>
    <row r="29" spans="1:11" ht="24">
      <c r="A29" s="47" t="s">
        <v>18</v>
      </c>
      <c r="B29" s="47"/>
      <c r="C29" s="24">
        <f>(C26*4)+(C27*4)+(C28*9)</f>
        <v>1230</v>
      </c>
      <c r="D29" s="24">
        <f>(D26*4)+(D27*4)+(D28*9)</f>
        <v>1230</v>
      </c>
      <c r="E29" s="25">
        <f>(E26*4)+(E27*4)+(E28*9)</f>
        <v>1210</v>
      </c>
    </row>
    <row r="30" spans="1:11" ht="17" thickBot="1"/>
    <row r="31" spans="1:11" ht="26" thickBot="1">
      <c r="A31" s="50" t="s">
        <v>24</v>
      </c>
      <c r="B31" s="51"/>
      <c r="C31" s="51"/>
      <c r="D31" s="51"/>
      <c r="E31" s="51"/>
      <c r="F31" s="52"/>
      <c r="H31" s="18" t="s">
        <v>25</v>
      </c>
      <c r="I31" s="11"/>
      <c r="J31" s="11" t="s">
        <v>26</v>
      </c>
      <c r="K31" s="12">
        <v>0.75</v>
      </c>
    </row>
    <row r="32" spans="1:11" ht="22" thickBot="1">
      <c r="A32" s="2" t="s">
        <v>3</v>
      </c>
      <c r="B32" s="3" t="s">
        <v>4</v>
      </c>
      <c r="C32" s="2" t="s">
        <v>5</v>
      </c>
      <c r="D32" s="3" t="s">
        <v>4</v>
      </c>
      <c r="E32" s="2" t="s">
        <v>6</v>
      </c>
      <c r="F32" s="3" t="s">
        <v>4</v>
      </c>
      <c r="H32" s="19" t="s">
        <v>7</v>
      </c>
      <c r="I32" s="14">
        <f>C39</f>
        <v>280</v>
      </c>
      <c r="J32" s="14" t="s">
        <v>27</v>
      </c>
      <c r="K32" s="7">
        <v>0.7</v>
      </c>
    </row>
    <row r="33" spans="1:11" ht="21">
      <c r="A33" s="4" t="s">
        <v>9</v>
      </c>
      <c r="B33" s="5">
        <v>12</v>
      </c>
      <c r="C33" s="4" t="s">
        <v>9</v>
      </c>
      <c r="D33" s="5">
        <v>11</v>
      </c>
      <c r="E33" s="4" t="s">
        <v>9</v>
      </c>
      <c r="F33" s="5">
        <v>9</v>
      </c>
      <c r="H33" s="20" t="s">
        <v>25</v>
      </c>
      <c r="I33" s="46">
        <v>0.55000000000000004</v>
      </c>
      <c r="J33" s="14" t="s">
        <v>28</v>
      </c>
      <c r="K33" s="7">
        <v>0.65</v>
      </c>
    </row>
    <row r="34" spans="1:11" ht="21">
      <c r="A34" s="6" t="s">
        <v>11</v>
      </c>
      <c r="B34" s="7">
        <v>11</v>
      </c>
      <c r="C34" s="6" t="s">
        <v>11</v>
      </c>
      <c r="D34" s="7">
        <v>10</v>
      </c>
      <c r="E34" s="6" t="s">
        <v>11</v>
      </c>
      <c r="F34" s="7">
        <v>8.5</v>
      </c>
      <c r="H34" s="19" t="s">
        <v>29</v>
      </c>
      <c r="I34" s="14">
        <f>I33*I32</f>
        <v>154</v>
      </c>
      <c r="J34" s="14" t="s">
        <v>30</v>
      </c>
      <c r="K34" s="7">
        <v>0.6</v>
      </c>
    </row>
    <row r="35" spans="1:11" ht="22" thickBot="1">
      <c r="A35" s="6" t="s">
        <v>14</v>
      </c>
      <c r="B35" s="7">
        <v>10</v>
      </c>
      <c r="C35" s="6" t="s">
        <v>14</v>
      </c>
      <c r="D35" s="7">
        <v>9</v>
      </c>
      <c r="E35" s="6" t="s">
        <v>14</v>
      </c>
      <c r="F35" s="7">
        <v>8</v>
      </c>
      <c r="H35" s="21" t="s">
        <v>15</v>
      </c>
      <c r="I35" s="17"/>
      <c r="J35" s="17" t="s">
        <v>31</v>
      </c>
      <c r="K35" s="9">
        <v>0.55000000000000004</v>
      </c>
    </row>
    <row r="36" spans="1:11" ht="20" thickBot="1">
      <c r="A36" s="8" t="s">
        <v>16</v>
      </c>
      <c r="B36" s="9"/>
      <c r="C36" s="8" t="s">
        <v>16</v>
      </c>
      <c r="D36" s="9">
        <v>8</v>
      </c>
      <c r="E36" s="8" t="s">
        <v>16</v>
      </c>
      <c r="F36" s="9">
        <v>7.5</v>
      </c>
    </row>
    <row r="38" spans="1:11" ht="23">
      <c r="A38" s="48" t="s">
        <v>17</v>
      </c>
      <c r="B38" s="48"/>
      <c r="C38" s="53" t="s">
        <v>32</v>
      </c>
      <c r="D38" s="53"/>
    </row>
    <row r="39" spans="1:11" ht="23">
      <c r="A39" s="48" t="s">
        <v>7</v>
      </c>
      <c r="B39" s="48"/>
      <c r="C39" s="53">
        <v>280</v>
      </c>
      <c r="D39" s="53"/>
    </row>
    <row r="40" spans="1:11" ht="23">
      <c r="A40" s="48" t="s">
        <v>4</v>
      </c>
      <c r="B40" s="48"/>
      <c r="C40" s="53">
        <v>7.5</v>
      </c>
      <c r="D40" s="53"/>
    </row>
    <row r="41" spans="1:11" ht="23">
      <c r="A41" s="48" t="s">
        <v>18</v>
      </c>
      <c r="B41" s="48"/>
      <c r="C41" s="49">
        <f>C39*C40</f>
        <v>2100</v>
      </c>
      <c r="D41" s="49"/>
    </row>
    <row r="43" spans="1:11" ht="24">
      <c r="A43" s="24"/>
      <c r="B43" s="24"/>
      <c r="C43" s="24" t="s">
        <v>3</v>
      </c>
      <c r="D43" s="24" t="s">
        <v>19</v>
      </c>
      <c r="E43" s="25" t="s">
        <v>20</v>
      </c>
    </row>
    <row r="44" spans="1:11" ht="23">
      <c r="A44" s="47" t="s">
        <v>21</v>
      </c>
      <c r="B44" s="47"/>
      <c r="C44" s="24">
        <f>I34</f>
        <v>154</v>
      </c>
      <c r="D44" s="24">
        <f>I34</f>
        <v>154</v>
      </c>
      <c r="E44" s="24">
        <f>I34+10</f>
        <v>164</v>
      </c>
    </row>
    <row r="45" spans="1:11" ht="24">
      <c r="A45" s="47" t="s">
        <v>22</v>
      </c>
      <c r="B45" s="47"/>
      <c r="C45" s="24">
        <f>(C41*0.45)/4</f>
        <v>236.25</v>
      </c>
      <c r="D45" s="24">
        <f>(C41*0.3)/4</f>
        <v>157.5</v>
      </c>
      <c r="E45" s="25">
        <f>(C41*0.15)/4</f>
        <v>78.75</v>
      </c>
    </row>
    <row r="46" spans="1:11" ht="24">
      <c r="A46" s="47" t="s">
        <v>23</v>
      </c>
      <c r="B46" s="47"/>
      <c r="C46" s="24">
        <f>(C41*0.25)/9</f>
        <v>58.333333333333336</v>
      </c>
      <c r="D46" s="24">
        <f>(C41*0.4)/9</f>
        <v>93.333333333333329</v>
      </c>
      <c r="E46" s="25">
        <f>(C41*0.5)/9</f>
        <v>116.66666666666667</v>
      </c>
    </row>
    <row r="47" spans="1:11" ht="24">
      <c r="A47" s="47" t="s">
        <v>18</v>
      </c>
      <c r="B47" s="47"/>
      <c r="C47" s="24">
        <f>(C44*4)+(C45*4)+(C46*9)</f>
        <v>2086</v>
      </c>
      <c r="D47" s="24">
        <f>(D44*4)+(D45*4)+(D46*9)</f>
        <v>2086</v>
      </c>
      <c r="E47" s="25">
        <f>(E44*4)+(E45*4)+(E46*9)</f>
        <v>2021</v>
      </c>
    </row>
  </sheetData>
  <sheetProtection sheet="1" objects="1" scenarios="1" selectLockedCells="1"/>
  <mergeCells count="26">
    <mergeCell ref="A13:F13"/>
    <mergeCell ref="A20:B20"/>
    <mergeCell ref="A21:B21"/>
    <mergeCell ref="A22:B22"/>
    <mergeCell ref="A23:B23"/>
    <mergeCell ref="C20:D20"/>
    <mergeCell ref="C21:D21"/>
    <mergeCell ref="C22:D22"/>
    <mergeCell ref="C23:D23"/>
    <mergeCell ref="C41:D41"/>
    <mergeCell ref="A26:B26"/>
    <mergeCell ref="A27:B27"/>
    <mergeCell ref="A28:B28"/>
    <mergeCell ref="A29:B29"/>
    <mergeCell ref="A31:F31"/>
    <mergeCell ref="A38:B38"/>
    <mergeCell ref="C38:D38"/>
    <mergeCell ref="A39:B39"/>
    <mergeCell ref="C39:D39"/>
    <mergeCell ref="A40:B40"/>
    <mergeCell ref="C40:D40"/>
    <mergeCell ref="A44:B44"/>
    <mergeCell ref="A45:B45"/>
    <mergeCell ref="A46:B46"/>
    <mergeCell ref="A47:B47"/>
    <mergeCell ref="A41:B41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12641-77EA-A64B-9B69-4E2DBA3D8C1A}">
  <sheetPr>
    <tabColor rgb="FFFF0000"/>
  </sheetPr>
  <dimension ref="A1:D54"/>
  <sheetViews>
    <sheetView workbookViewId="0">
      <selection sqref="A1:D1"/>
    </sheetView>
  </sheetViews>
  <sheetFormatPr baseColWidth="10" defaultColWidth="11" defaultRowHeight="16"/>
  <cols>
    <col min="1" max="1" width="24" customWidth="1"/>
    <col min="2" max="3" width="18" customWidth="1"/>
    <col min="4" max="4" width="18.83203125" customWidth="1"/>
  </cols>
  <sheetData>
    <row r="1" spans="1:4" ht="102" customHeight="1" thickBot="1">
      <c r="A1" s="60"/>
      <c r="B1" s="60"/>
      <c r="C1" s="60"/>
      <c r="D1" s="60"/>
    </row>
    <row r="2" spans="1:4" ht="24" thickBot="1">
      <c r="A2" s="26" t="s">
        <v>33</v>
      </c>
      <c r="B2" s="61" t="str">
        <f>Calculations!C20</f>
        <v>Susie</v>
      </c>
      <c r="C2" s="62"/>
      <c r="D2" s="63"/>
    </row>
    <row r="3" spans="1:4">
      <c r="A3" s="64" t="s">
        <v>34</v>
      </c>
      <c r="B3" s="64"/>
      <c r="C3" s="64"/>
      <c r="D3" s="64"/>
    </row>
    <row r="4" spans="1:4" ht="17" thickBot="1">
      <c r="A4" s="65"/>
      <c r="B4" s="65"/>
      <c r="C4" s="65"/>
      <c r="D4" s="65"/>
    </row>
    <row r="5" spans="1:4" ht="23">
      <c r="A5" s="66" t="s">
        <v>35</v>
      </c>
      <c r="B5" s="27" t="s">
        <v>36</v>
      </c>
      <c r="C5" s="27" t="s">
        <v>37</v>
      </c>
      <c r="D5" s="28" t="s">
        <v>38</v>
      </c>
    </row>
    <row r="6" spans="1:4" ht="24" thickBot="1">
      <c r="A6" s="67"/>
      <c r="B6" s="29">
        <f>Calculations!C26</f>
        <v>97.5</v>
      </c>
      <c r="C6" s="29">
        <f>Calculations!C27</f>
        <v>135</v>
      </c>
      <c r="D6" s="30">
        <f>Calculations!C28</f>
        <v>33.333333333333336</v>
      </c>
    </row>
    <row r="7" spans="1:4" ht="29" thickBot="1">
      <c r="A7" s="68" t="s">
        <v>39</v>
      </c>
      <c r="B7" s="69"/>
      <c r="C7" s="69"/>
      <c r="D7" s="70"/>
    </row>
    <row r="8" spans="1:4" ht="26" thickBot="1">
      <c r="A8" s="31" t="s">
        <v>40</v>
      </c>
      <c r="B8" s="32" t="s">
        <v>36</v>
      </c>
      <c r="C8" s="32" t="s">
        <v>41</v>
      </c>
      <c r="D8" s="33" t="s">
        <v>38</v>
      </c>
    </row>
    <row r="9" spans="1:4" ht="25">
      <c r="A9" s="34" t="s">
        <v>42</v>
      </c>
      <c r="B9" s="35">
        <f>B6/4</f>
        <v>24.375</v>
      </c>
      <c r="C9" s="35">
        <f>C6*0.3</f>
        <v>40.5</v>
      </c>
      <c r="D9" s="36">
        <f>D6*0.2</f>
        <v>6.6666666666666679</v>
      </c>
    </row>
    <row r="10" spans="1:4" ht="25">
      <c r="A10" s="37" t="s">
        <v>43</v>
      </c>
      <c r="B10" s="38">
        <f>B9</f>
        <v>24.375</v>
      </c>
      <c r="C10" s="38">
        <f>C6*0.3</f>
        <v>40.5</v>
      </c>
      <c r="D10" s="39">
        <f>D6*0.2</f>
        <v>6.6666666666666679</v>
      </c>
    </row>
    <row r="11" spans="1:4" ht="25">
      <c r="A11" s="37" t="s">
        <v>44</v>
      </c>
      <c r="B11" s="38">
        <f t="shared" ref="B11:B12" si="0">B10</f>
        <v>24.375</v>
      </c>
      <c r="C11" s="38">
        <f>C6*0.2</f>
        <v>27</v>
      </c>
      <c r="D11" s="39">
        <f>D6*0.3</f>
        <v>10</v>
      </c>
    </row>
    <row r="12" spans="1:4" ht="26" thickBot="1">
      <c r="A12" s="40" t="s">
        <v>45</v>
      </c>
      <c r="B12" s="41">
        <f t="shared" si="0"/>
        <v>24.375</v>
      </c>
      <c r="C12" s="41">
        <f>C6*0.2</f>
        <v>27</v>
      </c>
      <c r="D12" s="42">
        <f>D6*0.3</f>
        <v>10</v>
      </c>
    </row>
    <row r="13" spans="1:4" ht="26" thickBot="1">
      <c r="A13" s="31" t="s">
        <v>46</v>
      </c>
      <c r="B13" s="32" t="s">
        <v>36</v>
      </c>
      <c r="C13" s="32" t="s">
        <v>41</v>
      </c>
      <c r="D13" s="33" t="s">
        <v>38</v>
      </c>
    </row>
    <row r="14" spans="1:4" ht="25">
      <c r="A14" s="34" t="s">
        <v>47</v>
      </c>
      <c r="B14" s="35">
        <f>B6/5</f>
        <v>19.5</v>
      </c>
      <c r="C14" s="35">
        <f>C6*0.3</f>
        <v>40.5</v>
      </c>
      <c r="D14" s="36">
        <f>D6*0.125</f>
        <v>4.166666666666667</v>
      </c>
    </row>
    <row r="15" spans="1:4" ht="25">
      <c r="A15" s="37" t="s">
        <v>43</v>
      </c>
      <c r="B15" s="38">
        <f>B14</f>
        <v>19.5</v>
      </c>
      <c r="C15" s="38">
        <f>C6*0.3</f>
        <v>40.5</v>
      </c>
      <c r="D15" s="39">
        <f>D6*0.125</f>
        <v>4.166666666666667</v>
      </c>
    </row>
    <row r="16" spans="1:4" ht="25">
      <c r="A16" s="37" t="s">
        <v>44</v>
      </c>
      <c r="B16" s="38">
        <f>B14</f>
        <v>19.5</v>
      </c>
      <c r="C16" s="38">
        <f>C6*0.133</f>
        <v>17.955000000000002</v>
      </c>
      <c r="D16" s="39">
        <f>D6*0.25</f>
        <v>8.3333333333333339</v>
      </c>
    </row>
    <row r="17" spans="1:4" ht="25">
      <c r="A17" s="37" t="s">
        <v>45</v>
      </c>
      <c r="B17" s="38">
        <f>B14</f>
        <v>19.5</v>
      </c>
      <c r="C17" s="38">
        <f>C6*0.133</f>
        <v>17.955000000000002</v>
      </c>
      <c r="D17" s="39">
        <f>D6*0.25</f>
        <v>8.3333333333333339</v>
      </c>
    </row>
    <row r="18" spans="1:4" ht="26" thickBot="1">
      <c r="A18" s="40" t="s">
        <v>48</v>
      </c>
      <c r="B18" s="41">
        <f>B14</f>
        <v>19.5</v>
      </c>
      <c r="C18" s="41">
        <f>C6*0.133</f>
        <v>17.955000000000002</v>
      </c>
      <c r="D18" s="42">
        <f>D6*0.25</f>
        <v>8.3333333333333339</v>
      </c>
    </row>
    <row r="19" spans="1:4" ht="26" thickBot="1">
      <c r="A19" s="31" t="s">
        <v>49</v>
      </c>
      <c r="B19" s="32" t="s">
        <v>36</v>
      </c>
      <c r="C19" s="32" t="s">
        <v>41</v>
      </c>
      <c r="D19" s="33" t="s">
        <v>38</v>
      </c>
    </row>
    <row r="20" spans="1:4" ht="25">
      <c r="A20" s="34" t="s">
        <v>47</v>
      </c>
      <c r="B20" s="35">
        <f>B6/6</f>
        <v>16.25</v>
      </c>
      <c r="C20" s="35">
        <f>C6*0.3</f>
        <v>40.5</v>
      </c>
      <c r="D20" s="36">
        <f>D6*0.1</f>
        <v>3.3333333333333339</v>
      </c>
    </row>
    <row r="21" spans="1:4" ht="25">
      <c r="A21" s="37" t="s">
        <v>43</v>
      </c>
      <c r="B21" s="38">
        <f>B20</f>
        <v>16.25</v>
      </c>
      <c r="C21" s="38">
        <f>C6*0.3</f>
        <v>40.5</v>
      </c>
      <c r="D21" s="39">
        <f>D20</f>
        <v>3.3333333333333339</v>
      </c>
    </row>
    <row r="22" spans="1:4" ht="25">
      <c r="A22" s="37" t="s">
        <v>50</v>
      </c>
      <c r="B22" s="38">
        <f>B20</f>
        <v>16.25</v>
      </c>
      <c r="C22" s="38">
        <f>C6*0.133</f>
        <v>17.955000000000002</v>
      </c>
      <c r="D22" s="39">
        <f>D6*0.2</f>
        <v>6.6666666666666679</v>
      </c>
    </row>
    <row r="23" spans="1:4" ht="25">
      <c r="A23" s="37" t="s">
        <v>45</v>
      </c>
      <c r="B23" s="38">
        <f>B20</f>
        <v>16.25</v>
      </c>
      <c r="C23" s="38">
        <f>C6*0.133</f>
        <v>17.955000000000002</v>
      </c>
      <c r="D23" s="39">
        <f>D6*0.2</f>
        <v>6.6666666666666679</v>
      </c>
    </row>
    <row r="24" spans="1:4" ht="25">
      <c r="A24" s="37" t="s">
        <v>48</v>
      </c>
      <c r="B24" s="38">
        <f>B20</f>
        <v>16.25</v>
      </c>
      <c r="C24" s="38">
        <f>C6*0.133</f>
        <v>17.955000000000002</v>
      </c>
      <c r="D24" s="39">
        <f>D6*0.2</f>
        <v>6.6666666666666679</v>
      </c>
    </row>
    <row r="25" spans="1:4" ht="26" thickBot="1">
      <c r="A25" s="40" t="s">
        <v>51</v>
      </c>
      <c r="B25" s="41">
        <f>B20</f>
        <v>16.25</v>
      </c>
      <c r="C25" s="41">
        <f>0</f>
        <v>0</v>
      </c>
      <c r="D25" s="42">
        <f>D6*0.2</f>
        <v>6.6666666666666679</v>
      </c>
    </row>
    <row r="26" spans="1:4" ht="25">
      <c r="A26" s="43"/>
      <c r="B26" s="43"/>
      <c r="C26" s="43"/>
      <c r="D26" s="43"/>
    </row>
    <row r="27" spans="1:4" ht="25">
      <c r="A27" s="43"/>
      <c r="B27" s="43"/>
      <c r="C27" s="43"/>
      <c r="D27" s="43"/>
    </row>
    <row r="28" spans="1:4" ht="25">
      <c r="A28" s="43"/>
      <c r="B28" s="43"/>
      <c r="C28" s="43"/>
      <c r="D28" s="43"/>
    </row>
    <row r="29" spans="1:4" ht="25">
      <c r="A29" s="43"/>
      <c r="B29" s="43"/>
      <c r="C29" s="43"/>
      <c r="D29" s="43"/>
    </row>
    <row r="30" spans="1:4" ht="54" customHeight="1" thickBot="1">
      <c r="A30" s="44"/>
      <c r="B30" s="44"/>
      <c r="C30" s="44"/>
      <c r="D30" s="44"/>
    </row>
    <row r="31" spans="1:4" ht="26" thickBot="1">
      <c r="A31" s="71" t="s">
        <v>52</v>
      </c>
      <c r="B31" s="72"/>
      <c r="C31" s="72"/>
      <c r="D31" s="73"/>
    </row>
    <row r="32" spans="1:4" ht="26" thickBot="1">
      <c r="A32" s="31" t="s">
        <v>40</v>
      </c>
      <c r="B32" s="32" t="s">
        <v>36</v>
      </c>
      <c r="C32" s="32" t="s">
        <v>41</v>
      </c>
      <c r="D32" s="33" t="s">
        <v>38</v>
      </c>
    </row>
    <row r="33" spans="1:4" ht="25">
      <c r="A33" s="34" t="s">
        <v>53</v>
      </c>
      <c r="B33" s="35">
        <f>B6/4</f>
        <v>24.375</v>
      </c>
      <c r="C33" s="35">
        <f>C6/4</f>
        <v>33.75</v>
      </c>
      <c r="D33" s="36">
        <f>D6/4</f>
        <v>8.3333333333333339</v>
      </c>
    </row>
    <row r="34" spans="1:4" ht="25">
      <c r="A34" s="37" t="s">
        <v>54</v>
      </c>
      <c r="B34" s="38">
        <f>B33</f>
        <v>24.375</v>
      </c>
      <c r="C34" s="38">
        <f>C33</f>
        <v>33.75</v>
      </c>
      <c r="D34" s="39">
        <f>D33</f>
        <v>8.3333333333333339</v>
      </c>
    </row>
    <row r="35" spans="1:4" ht="25">
      <c r="A35" s="37" t="s">
        <v>44</v>
      </c>
      <c r="B35" s="38">
        <f t="shared" ref="B35:B36" si="1">B34</f>
        <v>24.375</v>
      </c>
      <c r="C35" s="38">
        <f>C33</f>
        <v>33.75</v>
      </c>
      <c r="D35" s="39">
        <f>D33</f>
        <v>8.3333333333333339</v>
      </c>
    </row>
    <row r="36" spans="1:4" ht="26" thickBot="1">
      <c r="A36" s="40" t="s">
        <v>45</v>
      </c>
      <c r="B36" s="41">
        <f t="shared" si="1"/>
        <v>24.375</v>
      </c>
      <c r="C36" s="41">
        <f>C33</f>
        <v>33.75</v>
      </c>
      <c r="D36" s="42">
        <f>D33</f>
        <v>8.3333333333333339</v>
      </c>
    </row>
    <row r="37" spans="1:4" ht="26" thickBot="1">
      <c r="A37" s="31" t="s">
        <v>46</v>
      </c>
      <c r="B37" s="32" t="s">
        <v>36</v>
      </c>
      <c r="C37" s="32" t="s">
        <v>41</v>
      </c>
      <c r="D37" s="33" t="s">
        <v>38</v>
      </c>
    </row>
    <row r="38" spans="1:4" ht="25">
      <c r="A38" s="34" t="s">
        <v>55</v>
      </c>
      <c r="B38" s="35">
        <f>B6/5</f>
        <v>19.5</v>
      </c>
      <c r="C38" s="35">
        <f>C6/5</f>
        <v>27</v>
      </c>
      <c r="D38" s="36">
        <f>D6/5</f>
        <v>6.666666666666667</v>
      </c>
    </row>
    <row r="39" spans="1:4" ht="25">
      <c r="A39" s="37" t="s">
        <v>54</v>
      </c>
      <c r="B39" s="38">
        <f>B38</f>
        <v>19.5</v>
      </c>
      <c r="C39" s="38">
        <f>C38</f>
        <v>27</v>
      </c>
      <c r="D39" s="39">
        <f>D38</f>
        <v>6.666666666666667</v>
      </c>
    </row>
    <row r="40" spans="1:4" ht="25">
      <c r="A40" s="37" t="s">
        <v>44</v>
      </c>
      <c r="B40" s="38">
        <f>B38</f>
        <v>19.5</v>
      </c>
      <c r="C40" s="38">
        <f>C38</f>
        <v>27</v>
      </c>
      <c r="D40" s="39">
        <f>D38</f>
        <v>6.666666666666667</v>
      </c>
    </row>
    <row r="41" spans="1:4" ht="25">
      <c r="A41" s="37" t="s">
        <v>45</v>
      </c>
      <c r="B41" s="38">
        <f>B38</f>
        <v>19.5</v>
      </c>
      <c r="C41" s="38">
        <f>C38</f>
        <v>27</v>
      </c>
      <c r="D41" s="39">
        <f>D38</f>
        <v>6.666666666666667</v>
      </c>
    </row>
    <row r="42" spans="1:4" ht="26" thickBot="1">
      <c r="A42" s="40" t="s">
        <v>48</v>
      </c>
      <c r="B42" s="41">
        <f>B38</f>
        <v>19.5</v>
      </c>
      <c r="C42" s="41">
        <f>C38</f>
        <v>27</v>
      </c>
      <c r="D42" s="42">
        <f>D38</f>
        <v>6.666666666666667</v>
      </c>
    </row>
    <row r="43" spans="1:4" ht="26" thickBot="1">
      <c r="A43" s="31" t="s">
        <v>49</v>
      </c>
      <c r="B43" s="32" t="s">
        <v>36</v>
      </c>
      <c r="C43" s="32" t="s">
        <v>41</v>
      </c>
      <c r="D43" s="33" t="s">
        <v>38</v>
      </c>
    </row>
    <row r="44" spans="1:4" ht="25">
      <c r="A44" s="34" t="s">
        <v>53</v>
      </c>
      <c r="B44" s="35">
        <f>B6/6</f>
        <v>16.25</v>
      </c>
      <c r="C44" s="35">
        <f>C6/5</f>
        <v>27</v>
      </c>
      <c r="D44" s="36">
        <f>D6/6</f>
        <v>5.5555555555555562</v>
      </c>
    </row>
    <row r="45" spans="1:4" ht="25">
      <c r="A45" s="37" t="s">
        <v>54</v>
      </c>
      <c r="B45" s="38">
        <f>B44</f>
        <v>16.25</v>
      </c>
      <c r="C45" s="38">
        <f>C44</f>
        <v>27</v>
      </c>
      <c r="D45" s="39">
        <f>D44</f>
        <v>5.5555555555555562</v>
      </c>
    </row>
    <row r="46" spans="1:4" ht="25">
      <c r="A46" s="37" t="s">
        <v>50</v>
      </c>
      <c r="B46" s="38">
        <f>B44</f>
        <v>16.25</v>
      </c>
      <c r="C46" s="38">
        <f>C44</f>
        <v>27</v>
      </c>
      <c r="D46" s="39">
        <f>D44</f>
        <v>5.5555555555555562</v>
      </c>
    </row>
    <row r="47" spans="1:4" ht="25">
      <c r="A47" s="37" t="s">
        <v>45</v>
      </c>
      <c r="B47" s="38">
        <f>B44</f>
        <v>16.25</v>
      </c>
      <c r="C47" s="38">
        <f>C44</f>
        <v>27</v>
      </c>
      <c r="D47" s="39">
        <f>D44</f>
        <v>5.5555555555555562</v>
      </c>
    </row>
    <row r="48" spans="1:4" ht="25">
      <c r="A48" s="37" t="s">
        <v>48</v>
      </c>
      <c r="B48" s="38">
        <f>B44</f>
        <v>16.25</v>
      </c>
      <c r="C48" s="38">
        <f>C44</f>
        <v>27</v>
      </c>
      <c r="D48" s="39">
        <f>D44</f>
        <v>5.5555555555555562</v>
      </c>
    </row>
    <row r="49" spans="1:4" ht="26" thickBot="1">
      <c r="A49" s="40" t="s">
        <v>56</v>
      </c>
      <c r="B49" s="41">
        <f>B44</f>
        <v>16.25</v>
      </c>
      <c r="C49" s="41">
        <f>0</f>
        <v>0</v>
      </c>
      <c r="D49" s="42">
        <f>D44</f>
        <v>5.5555555555555562</v>
      </c>
    </row>
    <row r="51" spans="1:4">
      <c r="A51" s="58" t="s">
        <v>57</v>
      </c>
      <c r="B51" s="59"/>
      <c r="C51" s="59"/>
      <c r="D51" s="59"/>
    </row>
    <row r="52" spans="1:4">
      <c r="A52" s="59"/>
      <c r="B52" s="59"/>
      <c r="C52" s="59"/>
      <c r="D52" s="59"/>
    </row>
    <row r="53" spans="1:4">
      <c r="A53" s="59"/>
      <c r="B53" s="59"/>
      <c r="C53" s="59"/>
      <c r="D53" s="59"/>
    </row>
    <row r="54" spans="1:4">
      <c r="A54" s="59"/>
      <c r="B54" s="59"/>
      <c r="C54" s="59"/>
      <c r="D54" s="59"/>
    </row>
  </sheetData>
  <sheetProtection algorithmName="SHA-512" hashValue="mUPi3lty4SZ9Sc3Fpg22GNQdFYW3AQbChLrfzN1c+5NDgGxt7M7xgVOtio6G5fp0XwalOXpYw+nLCFz3TyCv6A==" saltValue="WLffb2xxzhKfZJwqDcafOw==" spinCount="100000" sheet="1" objects="1" scenarios="1" selectLockedCells="1"/>
  <mergeCells count="7">
    <mergeCell ref="A51:D54"/>
    <mergeCell ref="A1:D1"/>
    <mergeCell ref="B2:D2"/>
    <mergeCell ref="A3:D4"/>
    <mergeCell ref="A5:A6"/>
    <mergeCell ref="A7:D7"/>
    <mergeCell ref="A31:D31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BC459-9DAA-FC4E-94E5-2F31ABB5D821}">
  <sheetPr>
    <tabColor rgb="FFFF0000"/>
  </sheetPr>
  <dimension ref="A1:D54"/>
  <sheetViews>
    <sheetView workbookViewId="0">
      <selection sqref="A1:D1"/>
    </sheetView>
  </sheetViews>
  <sheetFormatPr baseColWidth="10" defaultColWidth="11" defaultRowHeight="16"/>
  <cols>
    <col min="1" max="1" width="24" customWidth="1"/>
    <col min="2" max="3" width="18" customWidth="1"/>
    <col min="4" max="4" width="18.83203125" customWidth="1"/>
  </cols>
  <sheetData>
    <row r="1" spans="1:4" ht="102" customHeight="1" thickBot="1">
      <c r="A1" s="60"/>
      <c r="B1" s="60"/>
      <c r="C1" s="60"/>
      <c r="D1" s="60"/>
    </row>
    <row r="2" spans="1:4" ht="24" thickBot="1">
      <c r="A2" s="26" t="s">
        <v>33</v>
      </c>
      <c r="B2" s="61" t="str">
        <f>Calculations!C20</f>
        <v>Susie</v>
      </c>
      <c r="C2" s="62"/>
      <c r="D2" s="63"/>
    </row>
    <row r="3" spans="1:4">
      <c r="A3" s="64" t="s">
        <v>58</v>
      </c>
      <c r="B3" s="64"/>
      <c r="C3" s="64"/>
      <c r="D3" s="64"/>
    </row>
    <row r="4" spans="1:4" ht="17" thickBot="1">
      <c r="A4" s="65"/>
      <c r="B4" s="65"/>
      <c r="C4" s="65"/>
      <c r="D4" s="65"/>
    </row>
    <row r="5" spans="1:4" ht="23">
      <c r="A5" s="66" t="s">
        <v>35</v>
      </c>
      <c r="B5" s="27" t="s">
        <v>36</v>
      </c>
      <c r="C5" s="27" t="s">
        <v>37</v>
      </c>
      <c r="D5" s="28" t="s">
        <v>38</v>
      </c>
    </row>
    <row r="6" spans="1:4" ht="24" thickBot="1">
      <c r="A6" s="67"/>
      <c r="B6" s="29">
        <f>Calculations!D26</f>
        <v>97.5</v>
      </c>
      <c r="C6" s="29">
        <f>Calculations!D27</f>
        <v>90</v>
      </c>
      <c r="D6" s="30">
        <f>Calculations!D28</f>
        <v>53.333333333333336</v>
      </c>
    </row>
    <row r="7" spans="1:4" ht="29" thickBot="1">
      <c r="A7" s="68" t="s">
        <v>39</v>
      </c>
      <c r="B7" s="69"/>
      <c r="C7" s="69"/>
      <c r="D7" s="70"/>
    </row>
    <row r="8" spans="1:4" ht="26" thickBot="1">
      <c r="A8" s="31" t="s">
        <v>40</v>
      </c>
      <c r="B8" s="32" t="s">
        <v>36</v>
      </c>
      <c r="C8" s="32" t="s">
        <v>41</v>
      </c>
      <c r="D8" s="33" t="s">
        <v>38</v>
      </c>
    </row>
    <row r="9" spans="1:4" ht="25">
      <c r="A9" s="34" t="s">
        <v>42</v>
      </c>
      <c r="B9" s="35">
        <f>B6/4</f>
        <v>24.375</v>
      </c>
      <c r="C9" s="35">
        <f>C6*0.3</f>
        <v>27</v>
      </c>
      <c r="D9" s="36">
        <f>D6*0.2</f>
        <v>10.666666666666668</v>
      </c>
    </row>
    <row r="10" spans="1:4" ht="25">
      <c r="A10" s="37" t="s">
        <v>43</v>
      </c>
      <c r="B10" s="38">
        <f>B9</f>
        <v>24.375</v>
      </c>
      <c r="C10" s="38">
        <f>C6*0.3</f>
        <v>27</v>
      </c>
      <c r="D10" s="39">
        <f>D6*0.2</f>
        <v>10.666666666666668</v>
      </c>
    </row>
    <row r="11" spans="1:4" ht="25">
      <c r="A11" s="37" t="s">
        <v>44</v>
      </c>
      <c r="B11" s="38">
        <f t="shared" ref="B11:B12" si="0">B10</f>
        <v>24.375</v>
      </c>
      <c r="C11" s="38">
        <f>C6*0.2</f>
        <v>18</v>
      </c>
      <c r="D11" s="39">
        <f>D6*0.3</f>
        <v>16</v>
      </c>
    </row>
    <row r="12" spans="1:4" ht="26" thickBot="1">
      <c r="A12" s="40" t="s">
        <v>45</v>
      </c>
      <c r="B12" s="41">
        <f t="shared" si="0"/>
        <v>24.375</v>
      </c>
      <c r="C12" s="41">
        <f>C6*0.2</f>
        <v>18</v>
      </c>
      <c r="D12" s="42">
        <f>D6*0.3</f>
        <v>16</v>
      </c>
    </row>
    <row r="13" spans="1:4" ht="26" thickBot="1">
      <c r="A13" s="31" t="s">
        <v>46</v>
      </c>
      <c r="B13" s="32" t="s">
        <v>36</v>
      </c>
      <c r="C13" s="32" t="s">
        <v>41</v>
      </c>
      <c r="D13" s="33" t="s">
        <v>38</v>
      </c>
    </row>
    <row r="14" spans="1:4" ht="25">
      <c r="A14" s="34" t="s">
        <v>47</v>
      </c>
      <c r="B14" s="35">
        <f>B6/5</f>
        <v>19.5</v>
      </c>
      <c r="C14" s="35">
        <f>C6*0.3</f>
        <v>27</v>
      </c>
      <c r="D14" s="36">
        <f>D6*0.125</f>
        <v>6.666666666666667</v>
      </c>
    </row>
    <row r="15" spans="1:4" ht="25">
      <c r="A15" s="37" t="s">
        <v>43</v>
      </c>
      <c r="B15" s="38">
        <f>B14</f>
        <v>19.5</v>
      </c>
      <c r="C15" s="38">
        <f>C6*0.3</f>
        <v>27</v>
      </c>
      <c r="D15" s="39">
        <f>D6*0.125</f>
        <v>6.666666666666667</v>
      </c>
    </row>
    <row r="16" spans="1:4" ht="25">
      <c r="A16" s="37" t="s">
        <v>44</v>
      </c>
      <c r="B16" s="38">
        <f>B14</f>
        <v>19.5</v>
      </c>
      <c r="C16" s="38">
        <f>C6*0.133</f>
        <v>11.97</v>
      </c>
      <c r="D16" s="39">
        <f>D6*0.25</f>
        <v>13.333333333333334</v>
      </c>
    </row>
    <row r="17" spans="1:4" ht="25">
      <c r="A17" s="37" t="s">
        <v>45</v>
      </c>
      <c r="B17" s="38">
        <f>B14</f>
        <v>19.5</v>
      </c>
      <c r="C17" s="38">
        <f>C6*0.133</f>
        <v>11.97</v>
      </c>
      <c r="D17" s="39">
        <f>D6*0.25</f>
        <v>13.333333333333334</v>
      </c>
    </row>
    <row r="18" spans="1:4" ht="26" thickBot="1">
      <c r="A18" s="40" t="s">
        <v>48</v>
      </c>
      <c r="B18" s="41">
        <f>B14</f>
        <v>19.5</v>
      </c>
      <c r="C18" s="41">
        <f>C6*0.133</f>
        <v>11.97</v>
      </c>
      <c r="D18" s="42">
        <f>D6*0.25</f>
        <v>13.333333333333334</v>
      </c>
    </row>
    <row r="19" spans="1:4" ht="26" thickBot="1">
      <c r="A19" s="31" t="s">
        <v>49</v>
      </c>
      <c r="B19" s="32" t="s">
        <v>36</v>
      </c>
      <c r="C19" s="32" t="s">
        <v>41</v>
      </c>
      <c r="D19" s="33" t="s">
        <v>38</v>
      </c>
    </row>
    <row r="20" spans="1:4" ht="25">
      <c r="A20" s="34" t="s">
        <v>47</v>
      </c>
      <c r="B20" s="35">
        <f>B6/6</f>
        <v>16.25</v>
      </c>
      <c r="C20" s="35">
        <f>C6*0.3</f>
        <v>27</v>
      </c>
      <c r="D20" s="36">
        <f>D6*0.1</f>
        <v>5.3333333333333339</v>
      </c>
    </row>
    <row r="21" spans="1:4" ht="25">
      <c r="A21" s="37" t="s">
        <v>43</v>
      </c>
      <c r="B21" s="38">
        <f>B20</f>
        <v>16.25</v>
      </c>
      <c r="C21" s="38">
        <f>C6*0.3</f>
        <v>27</v>
      </c>
      <c r="D21" s="39">
        <f>D20</f>
        <v>5.3333333333333339</v>
      </c>
    </row>
    <row r="22" spans="1:4" ht="25">
      <c r="A22" s="37" t="s">
        <v>50</v>
      </c>
      <c r="B22" s="38">
        <f>B20</f>
        <v>16.25</v>
      </c>
      <c r="C22" s="38">
        <f>C6*0.133</f>
        <v>11.97</v>
      </c>
      <c r="D22" s="39">
        <f>D6*0.2</f>
        <v>10.666666666666668</v>
      </c>
    </row>
    <row r="23" spans="1:4" ht="25">
      <c r="A23" s="37" t="s">
        <v>45</v>
      </c>
      <c r="B23" s="38">
        <f>B20</f>
        <v>16.25</v>
      </c>
      <c r="C23" s="38">
        <f>C6*0.133</f>
        <v>11.97</v>
      </c>
      <c r="D23" s="39">
        <f>D6*0.2</f>
        <v>10.666666666666668</v>
      </c>
    </row>
    <row r="24" spans="1:4" ht="25">
      <c r="A24" s="37" t="s">
        <v>48</v>
      </c>
      <c r="B24" s="38">
        <f>B20</f>
        <v>16.25</v>
      </c>
      <c r="C24" s="38">
        <f>C6*0.133</f>
        <v>11.97</v>
      </c>
      <c r="D24" s="39">
        <f>D6*0.2</f>
        <v>10.666666666666668</v>
      </c>
    </row>
    <row r="25" spans="1:4" ht="26" thickBot="1">
      <c r="A25" s="40" t="s">
        <v>51</v>
      </c>
      <c r="B25" s="41">
        <f>B20</f>
        <v>16.25</v>
      </c>
      <c r="C25" s="41">
        <f>0</f>
        <v>0</v>
      </c>
      <c r="D25" s="42">
        <f>D6*0.2</f>
        <v>10.666666666666668</v>
      </c>
    </row>
    <row r="26" spans="1:4" ht="25">
      <c r="A26" s="43"/>
      <c r="B26" s="43"/>
      <c r="C26" s="43"/>
      <c r="D26" s="43"/>
    </row>
    <row r="27" spans="1:4" ht="25">
      <c r="A27" s="43"/>
      <c r="B27" s="43"/>
      <c r="C27" s="43"/>
      <c r="D27" s="43"/>
    </row>
    <row r="28" spans="1:4" ht="25">
      <c r="A28" s="43"/>
      <c r="B28" s="43"/>
      <c r="C28" s="43"/>
      <c r="D28" s="43"/>
    </row>
    <row r="29" spans="1:4" ht="25">
      <c r="A29" s="43"/>
      <c r="B29" s="43"/>
      <c r="C29" s="43"/>
      <c r="D29" s="43"/>
    </row>
    <row r="30" spans="1:4" ht="54" customHeight="1" thickBot="1">
      <c r="A30" s="44"/>
      <c r="B30" s="44"/>
      <c r="C30" s="44"/>
      <c r="D30" s="44"/>
    </row>
    <row r="31" spans="1:4" ht="26" thickBot="1">
      <c r="A31" s="71" t="s">
        <v>52</v>
      </c>
      <c r="B31" s="72"/>
      <c r="C31" s="72"/>
      <c r="D31" s="73"/>
    </row>
    <row r="32" spans="1:4" ht="26" thickBot="1">
      <c r="A32" s="31" t="s">
        <v>40</v>
      </c>
      <c r="B32" s="32" t="s">
        <v>36</v>
      </c>
      <c r="C32" s="32" t="s">
        <v>41</v>
      </c>
      <c r="D32" s="33" t="s">
        <v>38</v>
      </c>
    </row>
    <row r="33" spans="1:4" ht="25">
      <c r="A33" s="34" t="s">
        <v>53</v>
      </c>
      <c r="B33" s="35">
        <f>B6/4</f>
        <v>24.375</v>
      </c>
      <c r="C33" s="35">
        <f>C6/4</f>
        <v>22.5</v>
      </c>
      <c r="D33" s="36">
        <f>D6/4</f>
        <v>13.333333333333334</v>
      </c>
    </row>
    <row r="34" spans="1:4" ht="25">
      <c r="A34" s="37" t="s">
        <v>54</v>
      </c>
      <c r="B34" s="38">
        <f>B33</f>
        <v>24.375</v>
      </c>
      <c r="C34" s="38">
        <f>C33</f>
        <v>22.5</v>
      </c>
      <c r="D34" s="39">
        <f>D33</f>
        <v>13.333333333333334</v>
      </c>
    </row>
    <row r="35" spans="1:4" ht="25">
      <c r="A35" s="37" t="s">
        <v>44</v>
      </c>
      <c r="B35" s="38">
        <f t="shared" ref="B35:B36" si="1">B34</f>
        <v>24.375</v>
      </c>
      <c r="C35" s="38">
        <f>C33</f>
        <v>22.5</v>
      </c>
      <c r="D35" s="39">
        <f>D33</f>
        <v>13.333333333333334</v>
      </c>
    </row>
    <row r="36" spans="1:4" ht="26" thickBot="1">
      <c r="A36" s="40" t="s">
        <v>45</v>
      </c>
      <c r="B36" s="41">
        <f t="shared" si="1"/>
        <v>24.375</v>
      </c>
      <c r="C36" s="41">
        <f>C33</f>
        <v>22.5</v>
      </c>
      <c r="D36" s="42">
        <f>D33</f>
        <v>13.333333333333334</v>
      </c>
    </row>
    <row r="37" spans="1:4" ht="26" thickBot="1">
      <c r="A37" s="31" t="s">
        <v>46</v>
      </c>
      <c r="B37" s="32" t="s">
        <v>36</v>
      </c>
      <c r="C37" s="32" t="s">
        <v>41</v>
      </c>
      <c r="D37" s="33" t="s">
        <v>38</v>
      </c>
    </row>
    <row r="38" spans="1:4" ht="25">
      <c r="A38" s="34" t="s">
        <v>55</v>
      </c>
      <c r="B38" s="35">
        <f>B6/5</f>
        <v>19.5</v>
      </c>
      <c r="C38" s="35">
        <f>C6/5</f>
        <v>18</v>
      </c>
      <c r="D38" s="36">
        <f>D6/5</f>
        <v>10.666666666666668</v>
      </c>
    </row>
    <row r="39" spans="1:4" ht="25">
      <c r="A39" s="37" t="s">
        <v>54</v>
      </c>
      <c r="B39" s="38">
        <f>B38</f>
        <v>19.5</v>
      </c>
      <c r="C39" s="38">
        <f>C38</f>
        <v>18</v>
      </c>
      <c r="D39" s="39">
        <f>D38</f>
        <v>10.666666666666668</v>
      </c>
    </row>
    <row r="40" spans="1:4" ht="25">
      <c r="A40" s="37" t="s">
        <v>44</v>
      </c>
      <c r="B40" s="38">
        <f>B38</f>
        <v>19.5</v>
      </c>
      <c r="C40" s="38">
        <f>C38</f>
        <v>18</v>
      </c>
      <c r="D40" s="39">
        <f>D38</f>
        <v>10.666666666666668</v>
      </c>
    </row>
    <row r="41" spans="1:4" ht="25">
      <c r="A41" s="37" t="s">
        <v>45</v>
      </c>
      <c r="B41" s="38">
        <f>B38</f>
        <v>19.5</v>
      </c>
      <c r="C41" s="38">
        <f>C38</f>
        <v>18</v>
      </c>
      <c r="D41" s="39">
        <f>D38</f>
        <v>10.666666666666668</v>
      </c>
    </row>
    <row r="42" spans="1:4" ht="26" thickBot="1">
      <c r="A42" s="40" t="s">
        <v>48</v>
      </c>
      <c r="B42" s="41">
        <f>B38</f>
        <v>19.5</v>
      </c>
      <c r="C42" s="41">
        <f>C38</f>
        <v>18</v>
      </c>
      <c r="D42" s="42">
        <f>D38</f>
        <v>10.666666666666668</v>
      </c>
    </row>
    <row r="43" spans="1:4" ht="26" thickBot="1">
      <c r="A43" s="31" t="s">
        <v>49</v>
      </c>
      <c r="B43" s="32" t="s">
        <v>36</v>
      </c>
      <c r="C43" s="32" t="s">
        <v>41</v>
      </c>
      <c r="D43" s="33" t="s">
        <v>38</v>
      </c>
    </row>
    <row r="44" spans="1:4" ht="25">
      <c r="A44" s="34" t="s">
        <v>53</v>
      </c>
      <c r="B44" s="35">
        <f>B6/6</f>
        <v>16.25</v>
      </c>
      <c r="C44" s="35">
        <f>C6/5</f>
        <v>18</v>
      </c>
      <c r="D44" s="36">
        <f>D6/6</f>
        <v>8.8888888888888893</v>
      </c>
    </row>
    <row r="45" spans="1:4" ht="25">
      <c r="A45" s="37" t="s">
        <v>54</v>
      </c>
      <c r="B45" s="38">
        <f>B44</f>
        <v>16.25</v>
      </c>
      <c r="C45" s="38">
        <f>C44</f>
        <v>18</v>
      </c>
      <c r="D45" s="39">
        <f>D44</f>
        <v>8.8888888888888893</v>
      </c>
    </row>
    <row r="46" spans="1:4" ht="25">
      <c r="A46" s="37" t="s">
        <v>50</v>
      </c>
      <c r="B46" s="38">
        <f>B44</f>
        <v>16.25</v>
      </c>
      <c r="C46" s="38">
        <f>C44</f>
        <v>18</v>
      </c>
      <c r="D46" s="39">
        <f>D44</f>
        <v>8.8888888888888893</v>
      </c>
    </row>
    <row r="47" spans="1:4" ht="25">
      <c r="A47" s="37" t="s">
        <v>45</v>
      </c>
      <c r="B47" s="38">
        <f>B44</f>
        <v>16.25</v>
      </c>
      <c r="C47" s="38">
        <f>C44</f>
        <v>18</v>
      </c>
      <c r="D47" s="39">
        <f>D44</f>
        <v>8.8888888888888893</v>
      </c>
    </row>
    <row r="48" spans="1:4" ht="25">
      <c r="A48" s="37" t="s">
        <v>48</v>
      </c>
      <c r="B48" s="38">
        <f>B44</f>
        <v>16.25</v>
      </c>
      <c r="C48" s="38">
        <f>C44</f>
        <v>18</v>
      </c>
      <c r="D48" s="39">
        <f>D44</f>
        <v>8.8888888888888893</v>
      </c>
    </row>
    <row r="49" spans="1:4" ht="26" thickBot="1">
      <c r="A49" s="40" t="s">
        <v>51</v>
      </c>
      <c r="B49" s="41">
        <f>B44</f>
        <v>16.25</v>
      </c>
      <c r="C49" s="41">
        <f>0</f>
        <v>0</v>
      </c>
      <c r="D49" s="42">
        <f>D44</f>
        <v>8.8888888888888893</v>
      </c>
    </row>
    <row r="51" spans="1:4">
      <c r="A51" s="58" t="s">
        <v>57</v>
      </c>
      <c r="B51" s="59"/>
      <c r="C51" s="59"/>
      <c r="D51" s="59"/>
    </row>
    <row r="52" spans="1:4">
      <c r="A52" s="59"/>
      <c r="B52" s="59"/>
      <c r="C52" s="59"/>
      <c r="D52" s="59"/>
    </row>
    <row r="53" spans="1:4">
      <c r="A53" s="59"/>
      <c r="B53" s="59"/>
      <c r="C53" s="59"/>
      <c r="D53" s="59"/>
    </row>
    <row r="54" spans="1:4">
      <c r="A54" s="59"/>
      <c r="B54" s="59"/>
      <c r="C54" s="59"/>
      <c r="D54" s="59"/>
    </row>
  </sheetData>
  <sheetProtection algorithmName="SHA-512" hashValue="QNh91V5j1mn0ZsfcXwLpzL3nIaSquGH/tpuqllmA3uHWmpreyz4827chMk/M08h2iNpujXQibaPG614ejejV+Q==" saltValue="VWga8NrQQ/MlE6v4JZYktg==" spinCount="100000" sheet="1" objects="1" scenarios="1" selectLockedCells="1"/>
  <mergeCells count="7">
    <mergeCell ref="A51:D54"/>
    <mergeCell ref="A1:D1"/>
    <mergeCell ref="B2:D2"/>
    <mergeCell ref="A3:D4"/>
    <mergeCell ref="A5:A6"/>
    <mergeCell ref="A7:D7"/>
    <mergeCell ref="A31:D31"/>
  </mergeCells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35B39-080F-9345-82E7-2E32DB89362C}">
  <sheetPr>
    <tabColor rgb="FFFF0000"/>
  </sheetPr>
  <dimension ref="A1:D54"/>
  <sheetViews>
    <sheetView workbookViewId="0">
      <selection sqref="A1:D1"/>
    </sheetView>
  </sheetViews>
  <sheetFormatPr baseColWidth="10" defaultColWidth="11" defaultRowHeight="16"/>
  <cols>
    <col min="1" max="1" width="24" customWidth="1"/>
    <col min="2" max="3" width="18" customWidth="1"/>
    <col min="4" max="4" width="18.83203125" customWidth="1"/>
  </cols>
  <sheetData>
    <row r="1" spans="1:4" ht="102" customHeight="1" thickBot="1">
      <c r="A1" s="60"/>
      <c r="B1" s="60"/>
      <c r="C1" s="60"/>
      <c r="D1" s="60"/>
    </row>
    <row r="2" spans="1:4" ht="24" thickBot="1">
      <c r="A2" s="26" t="s">
        <v>33</v>
      </c>
      <c r="B2" s="61" t="str">
        <f>Calculations!C20</f>
        <v>Susie</v>
      </c>
      <c r="C2" s="62"/>
      <c r="D2" s="63"/>
    </row>
    <row r="3" spans="1:4">
      <c r="A3" s="64" t="s">
        <v>59</v>
      </c>
      <c r="B3" s="64"/>
      <c r="C3" s="64"/>
      <c r="D3" s="64"/>
    </row>
    <row r="4" spans="1:4" ht="17" thickBot="1">
      <c r="A4" s="65"/>
      <c r="B4" s="65"/>
      <c r="C4" s="65"/>
      <c r="D4" s="65"/>
    </row>
    <row r="5" spans="1:4" ht="23">
      <c r="A5" s="66" t="s">
        <v>35</v>
      </c>
      <c r="B5" s="27" t="s">
        <v>36</v>
      </c>
      <c r="C5" s="27" t="s">
        <v>37</v>
      </c>
      <c r="D5" s="28" t="s">
        <v>38</v>
      </c>
    </row>
    <row r="6" spans="1:4" ht="24" thickBot="1">
      <c r="A6" s="67"/>
      <c r="B6" s="29">
        <f>Calculations!E26</f>
        <v>107.5</v>
      </c>
      <c r="C6" s="29">
        <f>Calculations!E27</f>
        <v>45</v>
      </c>
      <c r="D6" s="30">
        <f>Calculations!E28</f>
        <v>66.666666666666671</v>
      </c>
    </row>
    <row r="7" spans="1:4" ht="29" thickBot="1">
      <c r="A7" s="68" t="s">
        <v>39</v>
      </c>
      <c r="B7" s="69"/>
      <c r="C7" s="69"/>
      <c r="D7" s="70"/>
    </row>
    <row r="8" spans="1:4" ht="26" thickBot="1">
      <c r="A8" s="31" t="s">
        <v>40</v>
      </c>
      <c r="B8" s="32" t="s">
        <v>36</v>
      </c>
      <c r="C8" s="32" t="s">
        <v>41</v>
      </c>
      <c r="D8" s="33" t="s">
        <v>38</v>
      </c>
    </row>
    <row r="9" spans="1:4" ht="25">
      <c r="A9" s="34" t="s">
        <v>42</v>
      </c>
      <c r="B9" s="35">
        <f>B6/4</f>
        <v>26.875</v>
      </c>
      <c r="C9" s="35">
        <f>C6*0.3</f>
        <v>13.5</v>
      </c>
      <c r="D9" s="36">
        <f>D6*0.2</f>
        <v>13.333333333333336</v>
      </c>
    </row>
    <row r="10" spans="1:4" ht="25">
      <c r="A10" s="37" t="s">
        <v>43</v>
      </c>
      <c r="B10" s="38">
        <f>B9</f>
        <v>26.875</v>
      </c>
      <c r="C10" s="38">
        <f>C6*0.3</f>
        <v>13.5</v>
      </c>
      <c r="D10" s="39">
        <f>D6*0.2</f>
        <v>13.333333333333336</v>
      </c>
    </row>
    <row r="11" spans="1:4" ht="25">
      <c r="A11" s="37" t="s">
        <v>44</v>
      </c>
      <c r="B11" s="38">
        <f t="shared" ref="B11:B12" si="0">B10</f>
        <v>26.875</v>
      </c>
      <c r="C11" s="38">
        <f>C6*0.2</f>
        <v>9</v>
      </c>
      <c r="D11" s="39">
        <f>D6*0.3</f>
        <v>20</v>
      </c>
    </row>
    <row r="12" spans="1:4" ht="26" thickBot="1">
      <c r="A12" s="40" t="s">
        <v>45</v>
      </c>
      <c r="B12" s="41">
        <f t="shared" si="0"/>
        <v>26.875</v>
      </c>
      <c r="C12" s="41">
        <f>C6*0.2</f>
        <v>9</v>
      </c>
      <c r="D12" s="42">
        <f>D6*0.3</f>
        <v>20</v>
      </c>
    </row>
    <row r="13" spans="1:4" ht="26" thickBot="1">
      <c r="A13" s="31" t="s">
        <v>46</v>
      </c>
      <c r="B13" s="32" t="s">
        <v>36</v>
      </c>
      <c r="C13" s="32" t="s">
        <v>41</v>
      </c>
      <c r="D13" s="33" t="s">
        <v>38</v>
      </c>
    </row>
    <row r="14" spans="1:4" ht="25">
      <c r="A14" s="34" t="s">
        <v>47</v>
      </c>
      <c r="B14" s="35">
        <f>B6/5</f>
        <v>21.5</v>
      </c>
      <c r="C14" s="35">
        <f>C6*0.3</f>
        <v>13.5</v>
      </c>
      <c r="D14" s="36">
        <f>D6*0.125</f>
        <v>8.3333333333333339</v>
      </c>
    </row>
    <row r="15" spans="1:4" ht="25">
      <c r="A15" s="37" t="s">
        <v>43</v>
      </c>
      <c r="B15" s="38">
        <f>B14</f>
        <v>21.5</v>
      </c>
      <c r="C15" s="38">
        <f>C6*0.3</f>
        <v>13.5</v>
      </c>
      <c r="D15" s="39">
        <f>D6*0.125</f>
        <v>8.3333333333333339</v>
      </c>
    </row>
    <row r="16" spans="1:4" ht="25">
      <c r="A16" s="37" t="s">
        <v>44</v>
      </c>
      <c r="B16" s="38">
        <f>B14</f>
        <v>21.5</v>
      </c>
      <c r="C16" s="38">
        <f>C6*0.133</f>
        <v>5.9850000000000003</v>
      </c>
      <c r="D16" s="39">
        <f>D6*0.25</f>
        <v>16.666666666666668</v>
      </c>
    </row>
    <row r="17" spans="1:4" ht="25">
      <c r="A17" s="37" t="s">
        <v>45</v>
      </c>
      <c r="B17" s="38">
        <f>B14</f>
        <v>21.5</v>
      </c>
      <c r="C17" s="38">
        <f>C6*0.133</f>
        <v>5.9850000000000003</v>
      </c>
      <c r="D17" s="39">
        <f>D6*0.25</f>
        <v>16.666666666666668</v>
      </c>
    </row>
    <row r="18" spans="1:4" ht="26" thickBot="1">
      <c r="A18" s="40" t="s">
        <v>48</v>
      </c>
      <c r="B18" s="41">
        <f>B14</f>
        <v>21.5</v>
      </c>
      <c r="C18" s="41">
        <f>C6*0.133</f>
        <v>5.9850000000000003</v>
      </c>
      <c r="D18" s="42">
        <f>D6*0.25</f>
        <v>16.666666666666668</v>
      </c>
    </row>
    <row r="19" spans="1:4" ht="26" thickBot="1">
      <c r="A19" s="31" t="s">
        <v>49</v>
      </c>
      <c r="B19" s="32" t="s">
        <v>36</v>
      </c>
      <c r="C19" s="32" t="s">
        <v>41</v>
      </c>
      <c r="D19" s="33" t="s">
        <v>38</v>
      </c>
    </row>
    <row r="20" spans="1:4" ht="25">
      <c r="A20" s="34" t="s">
        <v>47</v>
      </c>
      <c r="B20" s="35">
        <f>B6/6</f>
        <v>17.916666666666668</v>
      </c>
      <c r="C20" s="35">
        <f>C6*0.3</f>
        <v>13.5</v>
      </c>
      <c r="D20" s="36">
        <f>D6*0.1</f>
        <v>6.6666666666666679</v>
      </c>
    </row>
    <row r="21" spans="1:4" ht="25">
      <c r="A21" s="37" t="s">
        <v>43</v>
      </c>
      <c r="B21" s="38">
        <f>B20</f>
        <v>17.916666666666668</v>
      </c>
      <c r="C21" s="38">
        <f>C6*0.3</f>
        <v>13.5</v>
      </c>
      <c r="D21" s="39">
        <f>D20</f>
        <v>6.6666666666666679</v>
      </c>
    </row>
    <row r="22" spans="1:4" ht="25">
      <c r="A22" s="37" t="s">
        <v>50</v>
      </c>
      <c r="B22" s="38">
        <f>B20</f>
        <v>17.916666666666668</v>
      </c>
      <c r="C22" s="38">
        <f>C6*0.133</f>
        <v>5.9850000000000003</v>
      </c>
      <c r="D22" s="39">
        <f>D6*0.2</f>
        <v>13.333333333333336</v>
      </c>
    </row>
    <row r="23" spans="1:4" ht="25">
      <c r="A23" s="37" t="s">
        <v>45</v>
      </c>
      <c r="B23" s="38">
        <f>B20</f>
        <v>17.916666666666668</v>
      </c>
      <c r="C23" s="38">
        <f>C6*0.133</f>
        <v>5.9850000000000003</v>
      </c>
      <c r="D23" s="39">
        <f>D6*0.2</f>
        <v>13.333333333333336</v>
      </c>
    </row>
    <row r="24" spans="1:4" ht="25">
      <c r="A24" s="37" t="s">
        <v>48</v>
      </c>
      <c r="B24" s="38">
        <f>B20</f>
        <v>17.916666666666668</v>
      </c>
      <c r="C24" s="38">
        <f>C6*0.133</f>
        <v>5.9850000000000003</v>
      </c>
      <c r="D24" s="39">
        <f>D6*0.2</f>
        <v>13.333333333333336</v>
      </c>
    </row>
    <row r="25" spans="1:4" ht="26" thickBot="1">
      <c r="A25" s="40" t="s">
        <v>51</v>
      </c>
      <c r="B25" s="41">
        <f>B20</f>
        <v>17.916666666666668</v>
      </c>
      <c r="C25" s="41">
        <f>0</f>
        <v>0</v>
      </c>
      <c r="D25" s="42">
        <f>D6*0.2</f>
        <v>13.333333333333336</v>
      </c>
    </row>
    <row r="26" spans="1:4" ht="25">
      <c r="A26" s="43"/>
      <c r="B26" s="43"/>
      <c r="C26" s="43"/>
      <c r="D26" s="43"/>
    </row>
    <row r="27" spans="1:4" ht="25">
      <c r="A27" s="43"/>
      <c r="B27" s="43"/>
      <c r="C27" s="43"/>
      <c r="D27" s="43"/>
    </row>
    <row r="28" spans="1:4" ht="25">
      <c r="A28" s="43"/>
      <c r="B28" s="43"/>
      <c r="C28" s="43"/>
      <c r="D28" s="43"/>
    </row>
    <row r="29" spans="1:4" ht="25">
      <c r="A29" s="43"/>
      <c r="B29" s="43"/>
      <c r="C29" s="43"/>
      <c r="D29" s="43"/>
    </row>
    <row r="30" spans="1:4" ht="54" customHeight="1" thickBot="1">
      <c r="A30" s="44"/>
      <c r="B30" s="44"/>
      <c r="C30" s="44"/>
      <c r="D30" s="44"/>
    </row>
    <row r="31" spans="1:4" ht="26" thickBot="1">
      <c r="A31" s="71" t="s">
        <v>52</v>
      </c>
      <c r="B31" s="72"/>
      <c r="C31" s="72"/>
      <c r="D31" s="73"/>
    </row>
    <row r="32" spans="1:4" ht="26" thickBot="1">
      <c r="A32" s="31" t="s">
        <v>40</v>
      </c>
      <c r="B32" s="32" t="s">
        <v>36</v>
      </c>
      <c r="C32" s="32" t="s">
        <v>41</v>
      </c>
      <c r="D32" s="33" t="s">
        <v>38</v>
      </c>
    </row>
    <row r="33" spans="1:4" ht="25">
      <c r="A33" s="34" t="s">
        <v>53</v>
      </c>
      <c r="B33" s="35">
        <f>B6/4</f>
        <v>26.875</v>
      </c>
      <c r="C33" s="35">
        <f>C6/4</f>
        <v>11.25</v>
      </c>
      <c r="D33" s="36">
        <f>D6/4</f>
        <v>16.666666666666668</v>
      </c>
    </row>
    <row r="34" spans="1:4" ht="25">
      <c r="A34" s="37" t="s">
        <v>54</v>
      </c>
      <c r="B34" s="38">
        <f>B33</f>
        <v>26.875</v>
      </c>
      <c r="C34" s="38">
        <f>C33</f>
        <v>11.25</v>
      </c>
      <c r="D34" s="39">
        <f>D33</f>
        <v>16.666666666666668</v>
      </c>
    </row>
    <row r="35" spans="1:4" ht="25">
      <c r="A35" s="37" t="s">
        <v>44</v>
      </c>
      <c r="B35" s="38">
        <f t="shared" ref="B35:B36" si="1">B34</f>
        <v>26.875</v>
      </c>
      <c r="C35" s="38">
        <f>C33</f>
        <v>11.25</v>
      </c>
      <c r="D35" s="39">
        <f>D33</f>
        <v>16.666666666666668</v>
      </c>
    </row>
    <row r="36" spans="1:4" ht="26" thickBot="1">
      <c r="A36" s="40" t="s">
        <v>45</v>
      </c>
      <c r="B36" s="41">
        <f t="shared" si="1"/>
        <v>26.875</v>
      </c>
      <c r="C36" s="41">
        <f>C33</f>
        <v>11.25</v>
      </c>
      <c r="D36" s="42">
        <f>D33</f>
        <v>16.666666666666668</v>
      </c>
    </row>
    <row r="37" spans="1:4" ht="26" thickBot="1">
      <c r="A37" s="31" t="s">
        <v>46</v>
      </c>
      <c r="B37" s="32" t="s">
        <v>36</v>
      </c>
      <c r="C37" s="32" t="s">
        <v>41</v>
      </c>
      <c r="D37" s="33" t="s">
        <v>38</v>
      </c>
    </row>
    <row r="38" spans="1:4" ht="25">
      <c r="A38" s="34" t="s">
        <v>55</v>
      </c>
      <c r="B38" s="35">
        <f>B6/5</f>
        <v>21.5</v>
      </c>
      <c r="C38" s="35">
        <f>C6/5</f>
        <v>9</v>
      </c>
      <c r="D38" s="36">
        <f>D6/5</f>
        <v>13.333333333333334</v>
      </c>
    </row>
    <row r="39" spans="1:4" ht="25">
      <c r="A39" s="37" t="s">
        <v>54</v>
      </c>
      <c r="B39" s="38">
        <f>B38</f>
        <v>21.5</v>
      </c>
      <c r="C39" s="38">
        <f>C38</f>
        <v>9</v>
      </c>
      <c r="D39" s="39">
        <f>D38</f>
        <v>13.333333333333334</v>
      </c>
    </row>
    <row r="40" spans="1:4" ht="25">
      <c r="A40" s="37" t="s">
        <v>44</v>
      </c>
      <c r="B40" s="38">
        <f>B38</f>
        <v>21.5</v>
      </c>
      <c r="C40" s="38">
        <f>C38</f>
        <v>9</v>
      </c>
      <c r="D40" s="39">
        <f>D38</f>
        <v>13.333333333333334</v>
      </c>
    </row>
    <row r="41" spans="1:4" ht="25">
      <c r="A41" s="37" t="s">
        <v>45</v>
      </c>
      <c r="B41" s="38">
        <f>B38</f>
        <v>21.5</v>
      </c>
      <c r="C41" s="38">
        <f>C38</f>
        <v>9</v>
      </c>
      <c r="D41" s="39">
        <f>D38</f>
        <v>13.333333333333334</v>
      </c>
    </row>
    <row r="42" spans="1:4" ht="26" thickBot="1">
      <c r="A42" s="40" t="s">
        <v>48</v>
      </c>
      <c r="B42" s="41">
        <f>B38</f>
        <v>21.5</v>
      </c>
      <c r="C42" s="41">
        <f>C38</f>
        <v>9</v>
      </c>
      <c r="D42" s="42">
        <f>D38</f>
        <v>13.333333333333334</v>
      </c>
    </row>
    <row r="43" spans="1:4" ht="26" thickBot="1">
      <c r="A43" s="31" t="s">
        <v>49</v>
      </c>
      <c r="B43" s="32" t="s">
        <v>36</v>
      </c>
      <c r="C43" s="32" t="s">
        <v>41</v>
      </c>
      <c r="D43" s="33" t="s">
        <v>38</v>
      </c>
    </row>
    <row r="44" spans="1:4" ht="25">
      <c r="A44" s="34" t="s">
        <v>53</v>
      </c>
      <c r="B44" s="35">
        <f>B6/6</f>
        <v>17.916666666666668</v>
      </c>
      <c r="C44" s="35">
        <f>C6/5</f>
        <v>9</v>
      </c>
      <c r="D44" s="36">
        <f>D6/6</f>
        <v>11.111111111111112</v>
      </c>
    </row>
    <row r="45" spans="1:4" ht="25">
      <c r="A45" s="37" t="s">
        <v>54</v>
      </c>
      <c r="B45" s="38">
        <f>B44</f>
        <v>17.916666666666668</v>
      </c>
      <c r="C45" s="38">
        <f>C44</f>
        <v>9</v>
      </c>
      <c r="D45" s="39">
        <f>D44</f>
        <v>11.111111111111112</v>
      </c>
    </row>
    <row r="46" spans="1:4" ht="25">
      <c r="A46" s="37" t="s">
        <v>50</v>
      </c>
      <c r="B46" s="38">
        <f>B44</f>
        <v>17.916666666666668</v>
      </c>
      <c r="C46" s="38">
        <f>C44</f>
        <v>9</v>
      </c>
      <c r="D46" s="39">
        <f>D44</f>
        <v>11.111111111111112</v>
      </c>
    </row>
    <row r="47" spans="1:4" ht="25">
      <c r="A47" s="37" t="s">
        <v>45</v>
      </c>
      <c r="B47" s="38">
        <f>B44</f>
        <v>17.916666666666668</v>
      </c>
      <c r="C47" s="38">
        <f>C44</f>
        <v>9</v>
      </c>
      <c r="D47" s="39">
        <f>D44</f>
        <v>11.111111111111112</v>
      </c>
    </row>
    <row r="48" spans="1:4" ht="25">
      <c r="A48" s="37" t="s">
        <v>48</v>
      </c>
      <c r="B48" s="38">
        <f>B44</f>
        <v>17.916666666666668</v>
      </c>
      <c r="C48" s="38">
        <f>C44</f>
        <v>9</v>
      </c>
      <c r="D48" s="39">
        <f>D44</f>
        <v>11.111111111111112</v>
      </c>
    </row>
    <row r="49" spans="1:4" ht="26" thickBot="1">
      <c r="A49" s="40" t="s">
        <v>51</v>
      </c>
      <c r="B49" s="41">
        <f>B44</f>
        <v>17.916666666666668</v>
      </c>
      <c r="C49" s="41">
        <f>0</f>
        <v>0</v>
      </c>
      <c r="D49" s="42">
        <f>D44</f>
        <v>11.111111111111112</v>
      </c>
    </row>
    <row r="51" spans="1:4">
      <c r="A51" s="58" t="s">
        <v>57</v>
      </c>
      <c r="B51" s="59"/>
      <c r="C51" s="59"/>
      <c r="D51" s="59"/>
    </row>
    <row r="52" spans="1:4">
      <c r="A52" s="59"/>
      <c r="B52" s="59"/>
      <c r="C52" s="59"/>
      <c r="D52" s="59"/>
    </row>
    <row r="53" spans="1:4">
      <c r="A53" s="59"/>
      <c r="B53" s="59"/>
      <c r="C53" s="59"/>
      <c r="D53" s="59"/>
    </row>
    <row r="54" spans="1:4">
      <c r="A54" s="59"/>
      <c r="B54" s="59"/>
      <c r="C54" s="59"/>
      <c r="D54" s="59"/>
    </row>
  </sheetData>
  <sheetProtection algorithmName="SHA-512" hashValue="J9F8pQ51HtL8ODQfgCq/WK2cS5s6cH3ksEmnyn7AQRgN7ghuY+aMYGsqRIP/mWnXYZoUVbDImgxZ/MRuPOMeZw==" saltValue="JeXULW+PeEXJT06ECkgreA==" spinCount="100000" sheet="1" objects="1" scenarios="1" selectLockedCells="1"/>
  <mergeCells count="7">
    <mergeCell ref="A51:D54"/>
    <mergeCell ref="A1:D1"/>
    <mergeCell ref="B2:D2"/>
    <mergeCell ref="A3:D4"/>
    <mergeCell ref="A5:A6"/>
    <mergeCell ref="A7:D7"/>
    <mergeCell ref="A31:D31"/>
  </mergeCells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F70E2-24DA-4048-8A7D-BFE8D7B72F1A}">
  <sheetPr>
    <tabColor rgb="FF0070C0"/>
  </sheetPr>
  <dimension ref="A1:D54"/>
  <sheetViews>
    <sheetView workbookViewId="0">
      <selection sqref="A1:D1"/>
    </sheetView>
  </sheetViews>
  <sheetFormatPr baseColWidth="10" defaultColWidth="11" defaultRowHeight="16"/>
  <cols>
    <col min="1" max="1" width="24" customWidth="1"/>
    <col min="2" max="3" width="18" customWidth="1"/>
    <col min="4" max="4" width="18.83203125" customWidth="1"/>
  </cols>
  <sheetData>
    <row r="1" spans="1:4" ht="102" customHeight="1" thickBot="1">
      <c r="A1" s="60"/>
      <c r="B1" s="60"/>
      <c r="C1" s="60"/>
      <c r="D1" s="60"/>
    </row>
    <row r="2" spans="1:4" ht="24" thickBot="1">
      <c r="A2" s="26" t="s">
        <v>33</v>
      </c>
      <c r="B2" s="61" t="str">
        <f>Calculations!C38</f>
        <v>Dream</v>
      </c>
      <c r="C2" s="62"/>
      <c r="D2" s="63"/>
    </row>
    <row r="3" spans="1:4">
      <c r="A3" s="64" t="s">
        <v>34</v>
      </c>
      <c r="B3" s="64"/>
      <c r="C3" s="64"/>
      <c r="D3" s="64"/>
    </row>
    <row r="4" spans="1:4" ht="17" thickBot="1">
      <c r="A4" s="65"/>
      <c r="B4" s="65"/>
      <c r="C4" s="65"/>
      <c r="D4" s="65"/>
    </row>
    <row r="5" spans="1:4" ht="23">
      <c r="A5" s="66" t="s">
        <v>35</v>
      </c>
      <c r="B5" s="27" t="s">
        <v>36</v>
      </c>
      <c r="C5" s="27" t="s">
        <v>37</v>
      </c>
      <c r="D5" s="28" t="s">
        <v>38</v>
      </c>
    </row>
    <row r="6" spans="1:4" ht="24" thickBot="1">
      <c r="A6" s="67"/>
      <c r="B6" s="29">
        <f>Calculations!C44</f>
        <v>154</v>
      </c>
      <c r="C6" s="29">
        <f>Calculations!C45</f>
        <v>236.25</v>
      </c>
      <c r="D6" s="30">
        <f>Calculations!C46</f>
        <v>58.333333333333336</v>
      </c>
    </row>
    <row r="7" spans="1:4" ht="29" thickBot="1">
      <c r="A7" s="68" t="s">
        <v>39</v>
      </c>
      <c r="B7" s="69"/>
      <c r="C7" s="69"/>
      <c r="D7" s="70"/>
    </row>
    <row r="8" spans="1:4" ht="26" thickBot="1">
      <c r="A8" s="31" t="s">
        <v>40</v>
      </c>
      <c r="B8" s="32" t="s">
        <v>36</v>
      </c>
      <c r="C8" s="32" t="s">
        <v>41</v>
      </c>
      <c r="D8" s="33" t="s">
        <v>38</v>
      </c>
    </row>
    <row r="9" spans="1:4" ht="25">
      <c r="A9" s="34" t="s">
        <v>42</v>
      </c>
      <c r="B9" s="35">
        <f>B6/4</f>
        <v>38.5</v>
      </c>
      <c r="C9" s="35">
        <f>C6*0.3</f>
        <v>70.875</v>
      </c>
      <c r="D9" s="36">
        <f>D6*0.2</f>
        <v>11.666666666666668</v>
      </c>
    </row>
    <row r="10" spans="1:4" ht="25">
      <c r="A10" s="37" t="s">
        <v>43</v>
      </c>
      <c r="B10" s="38">
        <f>B9</f>
        <v>38.5</v>
      </c>
      <c r="C10" s="38">
        <f>C6*0.3</f>
        <v>70.875</v>
      </c>
      <c r="D10" s="39">
        <f>D6*0.2</f>
        <v>11.666666666666668</v>
      </c>
    </row>
    <row r="11" spans="1:4" ht="25">
      <c r="A11" s="37" t="s">
        <v>44</v>
      </c>
      <c r="B11" s="38">
        <f t="shared" ref="B11:B12" si="0">B10</f>
        <v>38.5</v>
      </c>
      <c r="C11" s="38">
        <f>C6*0.2</f>
        <v>47.25</v>
      </c>
      <c r="D11" s="39">
        <f>D6*0.3</f>
        <v>17.5</v>
      </c>
    </row>
    <row r="12" spans="1:4" ht="26" thickBot="1">
      <c r="A12" s="40" t="s">
        <v>45</v>
      </c>
      <c r="B12" s="41">
        <f t="shared" si="0"/>
        <v>38.5</v>
      </c>
      <c r="C12" s="41">
        <f>C6*0.2</f>
        <v>47.25</v>
      </c>
      <c r="D12" s="42">
        <f>D6*0.3</f>
        <v>17.5</v>
      </c>
    </row>
    <row r="13" spans="1:4" ht="26" thickBot="1">
      <c r="A13" s="31" t="s">
        <v>46</v>
      </c>
      <c r="B13" s="32" t="s">
        <v>36</v>
      </c>
      <c r="C13" s="32" t="s">
        <v>41</v>
      </c>
      <c r="D13" s="33" t="s">
        <v>38</v>
      </c>
    </row>
    <row r="14" spans="1:4" ht="25">
      <c r="A14" s="34" t="s">
        <v>47</v>
      </c>
      <c r="B14" s="35">
        <f>B6/5</f>
        <v>30.8</v>
      </c>
      <c r="C14" s="35">
        <f>C6*0.3</f>
        <v>70.875</v>
      </c>
      <c r="D14" s="36">
        <f>D6*0.125</f>
        <v>7.291666666666667</v>
      </c>
    </row>
    <row r="15" spans="1:4" ht="25">
      <c r="A15" s="37" t="s">
        <v>43</v>
      </c>
      <c r="B15" s="38">
        <f>B14</f>
        <v>30.8</v>
      </c>
      <c r="C15" s="38">
        <f>C6*0.3</f>
        <v>70.875</v>
      </c>
      <c r="D15" s="39">
        <f>D6*0.125</f>
        <v>7.291666666666667</v>
      </c>
    </row>
    <row r="16" spans="1:4" ht="25">
      <c r="A16" s="37" t="s">
        <v>44</v>
      </c>
      <c r="B16" s="38">
        <f>B14</f>
        <v>30.8</v>
      </c>
      <c r="C16" s="38">
        <f>C6*0.133</f>
        <v>31.421250000000001</v>
      </c>
      <c r="D16" s="39">
        <f>D6*0.25</f>
        <v>14.583333333333334</v>
      </c>
    </row>
    <row r="17" spans="1:4" ht="25">
      <c r="A17" s="37" t="s">
        <v>45</v>
      </c>
      <c r="B17" s="38">
        <f>B14</f>
        <v>30.8</v>
      </c>
      <c r="C17" s="38">
        <f>C6*0.133</f>
        <v>31.421250000000001</v>
      </c>
      <c r="D17" s="39">
        <f>D6*0.25</f>
        <v>14.583333333333334</v>
      </c>
    </row>
    <row r="18" spans="1:4" ht="26" thickBot="1">
      <c r="A18" s="40" t="s">
        <v>48</v>
      </c>
      <c r="B18" s="41">
        <f>B14</f>
        <v>30.8</v>
      </c>
      <c r="C18" s="41">
        <f>C6*0.133</f>
        <v>31.421250000000001</v>
      </c>
      <c r="D18" s="42">
        <f>D6*0.25</f>
        <v>14.583333333333334</v>
      </c>
    </row>
    <row r="19" spans="1:4" ht="26" thickBot="1">
      <c r="A19" s="31" t="s">
        <v>49</v>
      </c>
      <c r="B19" s="32" t="s">
        <v>36</v>
      </c>
      <c r="C19" s="32" t="s">
        <v>41</v>
      </c>
      <c r="D19" s="33" t="s">
        <v>38</v>
      </c>
    </row>
    <row r="20" spans="1:4" ht="25">
      <c r="A20" s="34" t="s">
        <v>47</v>
      </c>
      <c r="B20" s="35">
        <f>B6/6</f>
        <v>25.666666666666668</v>
      </c>
      <c r="C20" s="35">
        <f>C6*0.3</f>
        <v>70.875</v>
      </c>
      <c r="D20" s="36">
        <f>D6*0.1</f>
        <v>5.8333333333333339</v>
      </c>
    </row>
    <row r="21" spans="1:4" ht="25">
      <c r="A21" s="37" t="s">
        <v>43</v>
      </c>
      <c r="B21" s="38">
        <f>B20</f>
        <v>25.666666666666668</v>
      </c>
      <c r="C21" s="38">
        <f>C6*0.3</f>
        <v>70.875</v>
      </c>
      <c r="D21" s="39">
        <f>D20</f>
        <v>5.8333333333333339</v>
      </c>
    </row>
    <row r="22" spans="1:4" ht="25">
      <c r="A22" s="37" t="s">
        <v>50</v>
      </c>
      <c r="B22" s="38">
        <f>B20</f>
        <v>25.666666666666668</v>
      </c>
      <c r="C22" s="38">
        <f>C6*0.133</f>
        <v>31.421250000000001</v>
      </c>
      <c r="D22" s="39">
        <f>D6*0.2</f>
        <v>11.666666666666668</v>
      </c>
    </row>
    <row r="23" spans="1:4" ht="25">
      <c r="A23" s="37" t="s">
        <v>45</v>
      </c>
      <c r="B23" s="38">
        <f>B20</f>
        <v>25.666666666666668</v>
      </c>
      <c r="C23" s="38">
        <f>C6*0.133</f>
        <v>31.421250000000001</v>
      </c>
      <c r="D23" s="39">
        <f>D6*0.2</f>
        <v>11.666666666666668</v>
      </c>
    </row>
    <row r="24" spans="1:4" ht="25">
      <c r="A24" s="37" t="s">
        <v>48</v>
      </c>
      <c r="B24" s="38">
        <f>B20</f>
        <v>25.666666666666668</v>
      </c>
      <c r="C24" s="38">
        <f>C6*0.133</f>
        <v>31.421250000000001</v>
      </c>
      <c r="D24" s="39">
        <f>D6*0.2</f>
        <v>11.666666666666668</v>
      </c>
    </row>
    <row r="25" spans="1:4" ht="26" thickBot="1">
      <c r="A25" s="40" t="s">
        <v>51</v>
      </c>
      <c r="B25" s="41">
        <f>B20</f>
        <v>25.666666666666668</v>
      </c>
      <c r="C25" s="41">
        <f>0</f>
        <v>0</v>
      </c>
      <c r="D25" s="42">
        <f>D6*0.2</f>
        <v>11.666666666666668</v>
      </c>
    </row>
    <row r="26" spans="1:4" ht="25">
      <c r="A26" s="43"/>
      <c r="B26" s="43"/>
      <c r="C26" s="43"/>
      <c r="D26" s="43"/>
    </row>
    <row r="27" spans="1:4" ht="25">
      <c r="A27" s="43"/>
      <c r="B27" s="43"/>
      <c r="C27" s="43"/>
      <c r="D27" s="43"/>
    </row>
    <row r="28" spans="1:4" ht="25">
      <c r="A28" s="43"/>
      <c r="B28" s="43"/>
      <c r="C28" s="43"/>
      <c r="D28" s="43"/>
    </row>
    <row r="29" spans="1:4" ht="25">
      <c r="A29" s="43"/>
      <c r="B29" s="43"/>
      <c r="C29" s="43"/>
      <c r="D29" s="43"/>
    </row>
    <row r="30" spans="1:4" ht="54" customHeight="1" thickBot="1">
      <c r="A30" s="44"/>
      <c r="B30" s="44"/>
      <c r="C30" s="44"/>
      <c r="D30" s="44"/>
    </row>
    <row r="31" spans="1:4" ht="26" thickBot="1">
      <c r="A31" s="71" t="s">
        <v>52</v>
      </c>
      <c r="B31" s="72"/>
      <c r="C31" s="72"/>
      <c r="D31" s="73"/>
    </row>
    <row r="32" spans="1:4" ht="26" thickBot="1">
      <c r="A32" s="31" t="s">
        <v>40</v>
      </c>
      <c r="B32" s="32" t="s">
        <v>36</v>
      </c>
      <c r="C32" s="32" t="s">
        <v>41</v>
      </c>
      <c r="D32" s="33" t="s">
        <v>38</v>
      </c>
    </row>
    <row r="33" spans="1:4" ht="25">
      <c r="A33" s="34" t="s">
        <v>53</v>
      </c>
      <c r="B33" s="35">
        <f>B6/4</f>
        <v>38.5</v>
      </c>
      <c r="C33" s="35">
        <f>C6/4</f>
        <v>59.0625</v>
      </c>
      <c r="D33" s="36">
        <f>D6/4</f>
        <v>14.583333333333334</v>
      </c>
    </row>
    <row r="34" spans="1:4" ht="25">
      <c r="A34" s="37" t="s">
        <v>54</v>
      </c>
      <c r="B34" s="38">
        <f>B33</f>
        <v>38.5</v>
      </c>
      <c r="C34" s="38">
        <f>C33</f>
        <v>59.0625</v>
      </c>
      <c r="D34" s="39">
        <f>D33</f>
        <v>14.583333333333334</v>
      </c>
    </row>
    <row r="35" spans="1:4" ht="25">
      <c r="A35" s="37" t="s">
        <v>44</v>
      </c>
      <c r="B35" s="38">
        <f t="shared" ref="B35:B36" si="1">B34</f>
        <v>38.5</v>
      </c>
      <c r="C35" s="38">
        <f>C33</f>
        <v>59.0625</v>
      </c>
      <c r="D35" s="39">
        <f>D33</f>
        <v>14.583333333333334</v>
      </c>
    </row>
    <row r="36" spans="1:4" ht="26" thickBot="1">
      <c r="A36" s="40" t="s">
        <v>45</v>
      </c>
      <c r="B36" s="41">
        <f t="shared" si="1"/>
        <v>38.5</v>
      </c>
      <c r="C36" s="41">
        <f>C33</f>
        <v>59.0625</v>
      </c>
      <c r="D36" s="42">
        <f>D33</f>
        <v>14.583333333333334</v>
      </c>
    </row>
    <row r="37" spans="1:4" ht="26" thickBot="1">
      <c r="A37" s="31" t="s">
        <v>46</v>
      </c>
      <c r="B37" s="32" t="s">
        <v>36</v>
      </c>
      <c r="C37" s="32" t="s">
        <v>41</v>
      </c>
      <c r="D37" s="33" t="s">
        <v>38</v>
      </c>
    </row>
    <row r="38" spans="1:4" ht="25">
      <c r="A38" s="34" t="s">
        <v>55</v>
      </c>
      <c r="B38" s="35">
        <f>B6/5</f>
        <v>30.8</v>
      </c>
      <c r="C38" s="35">
        <f>C6/5</f>
        <v>47.25</v>
      </c>
      <c r="D38" s="36">
        <f>D6/5</f>
        <v>11.666666666666668</v>
      </c>
    </row>
    <row r="39" spans="1:4" ht="25">
      <c r="A39" s="37" t="s">
        <v>54</v>
      </c>
      <c r="B39" s="38">
        <f>B38</f>
        <v>30.8</v>
      </c>
      <c r="C39" s="38">
        <f>C38</f>
        <v>47.25</v>
      </c>
      <c r="D39" s="39">
        <f>D38</f>
        <v>11.666666666666668</v>
      </c>
    </row>
    <row r="40" spans="1:4" ht="25">
      <c r="A40" s="37" t="s">
        <v>44</v>
      </c>
      <c r="B40" s="38">
        <f>B38</f>
        <v>30.8</v>
      </c>
      <c r="C40" s="38">
        <f>C38</f>
        <v>47.25</v>
      </c>
      <c r="D40" s="39">
        <f>D38</f>
        <v>11.666666666666668</v>
      </c>
    </row>
    <row r="41" spans="1:4" ht="25">
      <c r="A41" s="37" t="s">
        <v>45</v>
      </c>
      <c r="B41" s="38">
        <f>B38</f>
        <v>30.8</v>
      </c>
      <c r="C41" s="38">
        <f>C38</f>
        <v>47.25</v>
      </c>
      <c r="D41" s="39">
        <f>D38</f>
        <v>11.666666666666668</v>
      </c>
    </row>
    <row r="42" spans="1:4" ht="26" thickBot="1">
      <c r="A42" s="40" t="s">
        <v>48</v>
      </c>
      <c r="B42" s="41">
        <f>B38</f>
        <v>30.8</v>
      </c>
      <c r="C42" s="41">
        <f>C38</f>
        <v>47.25</v>
      </c>
      <c r="D42" s="42">
        <f>D38</f>
        <v>11.666666666666668</v>
      </c>
    </row>
    <row r="43" spans="1:4" ht="26" thickBot="1">
      <c r="A43" s="31" t="s">
        <v>49</v>
      </c>
      <c r="B43" s="32" t="s">
        <v>36</v>
      </c>
      <c r="C43" s="32" t="s">
        <v>41</v>
      </c>
      <c r="D43" s="33" t="s">
        <v>38</v>
      </c>
    </row>
    <row r="44" spans="1:4" ht="25">
      <c r="A44" s="34" t="s">
        <v>53</v>
      </c>
      <c r="B44" s="35">
        <f>B6/6</f>
        <v>25.666666666666668</v>
      </c>
      <c r="C44" s="35">
        <f>C6/5</f>
        <v>47.25</v>
      </c>
      <c r="D44" s="36">
        <f>D6/6</f>
        <v>9.7222222222222232</v>
      </c>
    </row>
    <row r="45" spans="1:4" ht="25">
      <c r="A45" s="37" t="s">
        <v>54</v>
      </c>
      <c r="B45" s="38">
        <f>B44</f>
        <v>25.666666666666668</v>
      </c>
      <c r="C45" s="38">
        <f>C44</f>
        <v>47.25</v>
      </c>
      <c r="D45" s="39">
        <f>D44</f>
        <v>9.7222222222222232</v>
      </c>
    </row>
    <row r="46" spans="1:4" ht="25">
      <c r="A46" s="37" t="s">
        <v>50</v>
      </c>
      <c r="B46" s="38">
        <f>B44</f>
        <v>25.666666666666668</v>
      </c>
      <c r="C46" s="38">
        <f>C44</f>
        <v>47.25</v>
      </c>
      <c r="D46" s="39">
        <f>D44</f>
        <v>9.7222222222222232</v>
      </c>
    </row>
    <row r="47" spans="1:4" ht="25">
      <c r="A47" s="37" t="s">
        <v>45</v>
      </c>
      <c r="B47" s="38">
        <f>B44</f>
        <v>25.666666666666668</v>
      </c>
      <c r="C47" s="38">
        <f>C44</f>
        <v>47.25</v>
      </c>
      <c r="D47" s="39">
        <f>D44</f>
        <v>9.7222222222222232</v>
      </c>
    </row>
    <row r="48" spans="1:4" ht="25">
      <c r="A48" s="37" t="s">
        <v>48</v>
      </c>
      <c r="B48" s="38">
        <f>B44</f>
        <v>25.666666666666668</v>
      </c>
      <c r="C48" s="38">
        <f>C44</f>
        <v>47.25</v>
      </c>
      <c r="D48" s="39">
        <f>D44</f>
        <v>9.7222222222222232</v>
      </c>
    </row>
    <row r="49" spans="1:4" ht="26" thickBot="1">
      <c r="A49" s="40" t="s">
        <v>51</v>
      </c>
      <c r="B49" s="41">
        <f>B44</f>
        <v>25.666666666666668</v>
      </c>
      <c r="C49" s="41">
        <f>0</f>
        <v>0</v>
      </c>
      <c r="D49" s="42">
        <f>D44</f>
        <v>9.7222222222222232</v>
      </c>
    </row>
    <row r="51" spans="1:4">
      <c r="A51" s="58" t="s">
        <v>57</v>
      </c>
      <c r="B51" s="59"/>
      <c r="C51" s="59"/>
      <c r="D51" s="59"/>
    </row>
    <row r="52" spans="1:4">
      <c r="A52" s="59"/>
      <c r="B52" s="59"/>
      <c r="C52" s="59"/>
      <c r="D52" s="59"/>
    </row>
    <row r="53" spans="1:4">
      <c r="A53" s="59"/>
      <c r="B53" s="59"/>
      <c r="C53" s="59"/>
      <c r="D53" s="59"/>
    </row>
    <row r="54" spans="1:4">
      <c r="A54" s="59"/>
      <c r="B54" s="59"/>
      <c r="C54" s="59"/>
      <c r="D54" s="59"/>
    </row>
  </sheetData>
  <sheetProtection algorithmName="SHA-512" hashValue="Pf03H7mYM43ZGPSyxECSY8GkRXEjxBK2jy+8mXcDFdnwSGN+NraP0sJawwbITiLw8eeVAJNXuVmjUyATzRTOyA==" saltValue="EjBmi3zqi2LLE5AvuXbcig==" spinCount="100000" sheet="1" objects="1" scenarios="1" selectLockedCells="1"/>
  <mergeCells count="7">
    <mergeCell ref="A51:D54"/>
    <mergeCell ref="A1:D1"/>
    <mergeCell ref="B2:D2"/>
    <mergeCell ref="A3:D4"/>
    <mergeCell ref="A5:A6"/>
    <mergeCell ref="A7:D7"/>
    <mergeCell ref="A31:D31"/>
  </mergeCells>
  <pageMargins left="0.7" right="0.7" top="0.75" bottom="0.75" header="0.3" footer="0.3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D1442-0021-F948-B962-15F676B47DF4}">
  <sheetPr>
    <tabColor rgb="FF0070C0"/>
  </sheetPr>
  <dimension ref="A1:D54"/>
  <sheetViews>
    <sheetView workbookViewId="0">
      <selection sqref="A1:D1"/>
    </sheetView>
  </sheetViews>
  <sheetFormatPr baseColWidth="10" defaultColWidth="11" defaultRowHeight="16"/>
  <cols>
    <col min="1" max="1" width="24" customWidth="1"/>
    <col min="2" max="3" width="18" customWidth="1"/>
    <col min="4" max="4" width="18.83203125" customWidth="1"/>
  </cols>
  <sheetData>
    <row r="1" spans="1:4" ht="102" customHeight="1" thickBot="1">
      <c r="A1" s="60"/>
      <c r="B1" s="60"/>
      <c r="C1" s="60"/>
      <c r="D1" s="60"/>
    </row>
    <row r="2" spans="1:4" ht="24" thickBot="1">
      <c r="A2" s="26" t="s">
        <v>33</v>
      </c>
      <c r="B2" s="61" t="str">
        <f>Calculations!C38</f>
        <v>Dream</v>
      </c>
      <c r="C2" s="62"/>
      <c r="D2" s="63"/>
    </row>
    <row r="3" spans="1:4">
      <c r="A3" s="64" t="s">
        <v>58</v>
      </c>
      <c r="B3" s="64"/>
      <c r="C3" s="64"/>
      <c r="D3" s="64"/>
    </row>
    <row r="4" spans="1:4" ht="17" thickBot="1">
      <c r="A4" s="65"/>
      <c r="B4" s="65"/>
      <c r="C4" s="65"/>
      <c r="D4" s="65"/>
    </row>
    <row r="5" spans="1:4" ht="23">
      <c r="A5" s="66" t="s">
        <v>35</v>
      </c>
      <c r="B5" s="27" t="s">
        <v>36</v>
      </c>
      <c r="C5" s="27" t="s">
        <v>37</v>
      </c>
      <c r="D5" s="28" t="s">
        <v>38</v>
      </c>
    </row>
    <row r="6" spans="1:4" ht="24" thickBot="1">
      <c r="A6" s="67"/>
      <c r="B6" s="29">
        <f>Calculations!D44</f>
        <v>154</v>
      </c>
      <c r="C6" s="29">
        <f>Calculations!D45</f>
        <v>157.5</v>
      </c>
      <c r="D6" s="30">
        <f>Calculations!D46</f>
        <v>93.333333333333329</v>
      </c>
    </row>
    <row r="7" spans="1:4" ht="29" thickBot="1">
      <c r="A7" s="68" t="s">
        <v>39</v>
      </c>
      <c r="B7" s="69"/>
      <c r="C7" s="69"/>
      <c r="D7" s="70"/>
    </row>
    <row r="8" spans="1:4" ht="26" thickBot="1">
      <c r="A8" s="31" t="s">
        <v>40</v>
      </c>
      <c r="B8" s="32" t="s">
        <v>36</v>
      </c>
      <c r="C8" s="32" t="s">
        <v>41</v>
      </c>
      <c r="D8" s="33" t="s">
        <v>38</v>
      </c>
    </row>
    <row r="9" spans="1:4" ht="25">
      <c r="A9" s="34" t="s">
        <v>42</v>
      </c>
      <c r="B9" s="35">
        <f>B6/4</f>
        <v>38.5</v>
      </c>
      <c r="C9" s="35">
        <f>C6*0.3</f>
        <v>47.25</v>
      </c>
      <c r="D9" s="36">
        <f>D6*0.2</f>
        <v>18.666666666666668</v>
      </c>
    </row>
    <row r="10" spans="1:4" ht="25">
      <c r="A10" s="37" t="s">
        <v>43</v>
      </c>
      <c r="B10" s="38">
        <f>B9</f>
        <v>38.5</v>
      </c>
      <c r="C10" s="38">
        <f>C6*0.3</f>
        <v>47.25</v>
      </c>
      <c r="D10" s="39">
        <f>D6*0.2</f>
        <v>18.666666666666668</v>
      </c>
    </row>
    <row r="11" spans="1:4" ht="25">
      <c r="A11" s="37" t="s">
        <v>44</v>
      </c>
      <c r="B11" s="38">
        <f t="shared" ref="B11:B12" si="0">B10</f>
        <v>38.5</v>
      </c>
      <c r="C11" s="38">
        <f>C6*0.2</f>
        <v>31.5</v>
      </c>
      <c r="D11" s="39">
        <f>D6*0.3</f>
        <v>27.999999999999996</v>
      </c>
    </row>
    <row r="12" spans="1:4" ht="26" thickBot="1">
      <c r="A12" s="40" t="s">
        <v>45</v>
      </c>
      <c r="B12" s="41">
        <f t="shared" si="0"/>
        <v>38.5</v>
      </c>
      <c r="C12" s="41">
        <f>C6*0.2</f>
        <v>31.5</v>
      </c>
      <c r="D12" s="42">
        <f>D6*0.3</f>
        <v>27.999999999999996</v>
      </c>
    </row>
    <row r="13" spans="1:4" ht="26" thickBot="1">
      <c r="A13" s="31" t="s">
        <v>46</v>
      </c>
      <c r="B13" s="32" t="s">
        <v>36</v>
      </c>
      <c r="C13" s="32" t="s">
        <v>41</v>
      </c>
      <c r="D13" s="33" t="s">
        <v>38</v>
      </c>
    </row>
    <row r="14" spans="1:4" ht="25">
      <c r="A14" s="34" t="s">
        <v>47</v>
      </c>
      <c r="B14" s="35">
        <f>B6/5</f>
        <v>30.8</v>
      </c>
      <c r="C14" s="35">
        <f>C6*0.3</f>
        <v>47.25</v>
      </c>
      <c r="D14" s="36">
        <f>D6*0.125</f>
        <v>11.666666666666666</v>
      </c>
    </row>
    <row r="15" spans="1:4" ht="25">
      <c r="A15" s="37" t="s">
        <v>43</v>
      </c>
      <c r="B15" s="38">
        <f>B14</f>
        <v>30.8</v>
      </c>
      <c r="C15" s="38">
        <f>C6*0.3</f>
        <v>47.25</v>
      </c>
      <c r="D15" s="39">
        <f>D6*0.125</f>
        <v>11.666666666666666</v>
      </c>
    </row>
    <row r="16" spans="1:4" ht="25">
      <c r="A16" s="37" t="s">
        <v>44</v>
      </c>
      <c r="B16" s="38">
        <f>B14</f>
        <v>30.8</v>
      </c>
      <c r="C16" s="38">
        <f>C6*0.133</f>
        <v>20.947500000000002</v>
      </c>
      <c r="D16" s="39">
        <f>D6*0.25</f>
        <v>23.333333333333332</v>
      </c>
    </row>
    <row r="17" spans="1:4" ht="25">
      <c r="A17" s="37" t="s">
        <v>45</v>
      </c>
      <c r="B17" s="38">
        <f>B14</f>
        <v>30.8</v>
      </c>
      <c r="C17" s="38">
        <f>C6*0.133</f>
        <v>20.947500000000002</v>
      </c>
      <c r="D17" s="39">
        <f>D6*0.25</f>
        <v>23.333333333333332</v>
      </c>
    </row>
    <row r="18" spans="1:4" ht="26" thickBot="1">
      <c r="A18" s="40" t="s">
        <v>48</v>
      </c>
      <c r="B18" s="41">
        <f>B14</f>
        <v>30.8</v>
      </c>
      <c r="C18" s="41">
        <f>C6*0.133</f>
        <v>20.947500000000002</v>
      </c>
      <c r="D18" s="42">
        <f>D6*0.25</f>
        <v>23.333333333333332</v>
      </c>
    </row>
    <row r="19" spans="1:4" ht="26" thickBot="1">
      <c r="A19" s="31" t="s">
        <v>49</v>
      </c>
      <c r="B19" s="32" t="s">
        <v>36</v>
      </c>
      <c r="C19" s="32" t="s">
        <v>41</v>
      </c>
      <c r="D19" s="33" t="s">
        <v>38</v>
      </c>
    </row>
    <row r="20" spans="1:4" ht="25">
      <c r="A20" s="34" t="s">
        <v>47</v>
      </c>
      <c r="B20" s="35">
        <f>B6/6</f>
        <v>25.666666666666668</v>
      </c>
      <c r="C20" s="35">
        <f>C6*0.3</f>
        <v>47.25</v>
      </c>
      <c r="D20" s="36">
        <f>D6*0.1</f>
        <v>9.3333333333333339</v>
      </c>
    </row>
    <row r="21" spans="1:4" ht="25">
      <c r="A21" s="37" t="s">
        <v>43</v>
      </c>
      <c r="B21" s="38">
        <f>B20</f>
        <v>25.666666666666668</v>
      </c>
      <c r="C21" s="38">
        <f>C6*0.3</f>
        <v>47.25</v>
      </c>
      <c r="D21" s="39">
        <f>D20</f>
        <v>9.3333333333333339</v>
      </c>
    </row>
    <row r="22" spans="1:4" ht="25">
      <c r="A22" s="37" t="s">
        <v>50</v>
      </c>
      <c r="B22" s="38">
        <f>B20</f>
        <v>25.666666666666668</v>
      </c>
      <c r="C22" s="38">
        <f>C6*0.133</f>
        <v>20.947500000000002</v>
      </c>
      <c r="D22" s="39">
        <f>D6*0.2</f>
        <v>18.666666666666668</v>
      </c>
    </row>
    <row r="23" spans="1:4" ht="25">
      <c r="A23" s="37" t="s">
        <v>45</v>
      </c>
      <c r="B23" s="38">
        <f>B20</f>
        <v>25.666666666666668</v>
      </c>
      <c r="C23" s="38">
        <f>C6*0.133</f>
        <v>20.947500000000002</v>
      </c>
      <c r="D23" s="39">
        <f>D6*0.2</f>
        <v>18.666666666666668</v>
      </c>
    </row>
    <row r="24" spans="1:4" ht="25">
      <c r="A24" s="37" t="s">
        <v>48</v>
      </c>
      <c r="B24" s="38">
        <f>B20</f>
        <v>25.666666666666668</v>
      </c>
      <c r="C24" s="38">
        <f>C6*0.133</f>
        <v>20.947500000000002</v>
      </c>
      <c r="D24" s="39">
        <f>D6*0.2</f>
        <v>18.666666666666668</v>
      </c>
    </row>
    <row r="25" spans="1:4" ht="26" thickBot="1">
      <c r="A25" s="40" t="s">
        <v>51</v>
      </c>
      <c r="B25" s="41">
        <f>B20</f>
        <v>25.666666666666668</v>
      </c>
      <c r="C25" s="41">
        <f>0</f>
        <v>0</v>
      </c>
      <c r="D25" s="42">
        <f>D6*0.2</f>
        <v>18.666666666666668</v>
      </c>
    </row>
    <row r="26" spans="1:4" ht="25">
      <c r="A26" s="43"/>
      <c r="B26" s="43"/>
      <c r="C26" s="43"/>
      <c r="D26" s="43"/>
    </row>
    <row r="27" spans="1:4" ht="25">
      <c r="A27" s="43"/>
      <c r="B27" s="43"/>
      <c r="C27" s="43"/>
      <c r="D27" s="43"/>
    </row>
    <row r="28" spans="1:4" ht="25">
      <c r="A28" s="43"/>
      <c r="B28" s="43"/>
      <c r="C28" s="43"/>
      <c r="D28" s="43"/>
    </row>
    <row r="29" spans="1:4" ht="25">
      <c r="A29" s="43"/>
      <c r="B29" s="43"/>
      <c r="C29" s="43"/>
      <c r="D29" s="43"/>
    </row>
    <row r="30" spans="1:4" ht="54" customHeight="1" thickBot="1">
      <c r="A30" s="44"/>
      <c r="B30" s="44"/>
      <c r="C30" s="44"/>
      <c r="D30" s="44"/>
    </row>
    <row r="31" spans="1:4" ht="26" thickBot="1">
      <c r="A31" s="71" t="s">
        <v>52</v>
      </c>
      <c r="B31" s="72"/>
      <c r="C31" s="72"/>
      <c r="D31" s="73"/>
    </row>
    <row r="32" spans="1:4" ht="26" thickBot="1">
      <c r="A32" s="31" t="s">
        <v>40</v>
      </c>
      <c r="B32" s="32" t="s">
        <v>36</v>
      </c>
      <c r="C32" s="32" t="s">
        <v>41</v>
      </c>
      <c r="D32" s="33" t="s">
        <v>38</v>
      </c>
    </row>
    <row r="33" spans="1:4" ht="25">
      <c r="A33" s="34" t="s">
        <v>53</v>
      </c>
      <c r="B33" s="35">
        <f>B6/4</f>
        <v>38.5</v>
      </c>
      <c r="C33" s="35">
        <f>C6/4</f>
        <v>39.375</v>
      </c>
      <c r="D33" s="36">
        <f>D6/4</f>
        <v>23.333333333333332</v>
      </c>
    </row>
    <row r="34" spans="1:4" ht="25">
      <c r="A34" s="37" t="s">
        <v>54</v>
      </c>
      <c r="B34" s="38">
        <f>B33</f>
        <v>38.5</v>
      </c>
      <c r="C34" s="38">
        <f>C33</f>
        <v>39.375</v>
      </c>
      <c r="D34" s="39">
        <f>D33</f>
        <v>23.333333333333332</v>
      </c>
    </row>
    <row r="35" spans="1:4" ht="25">
      <c r="A35" s="37" t="s">
        <v>44</v>
      </c>
      <c r="B35" s="38">
        <f t="shared" ref="B35:B36" si="1">B34</f>
        <v>38.5</v>
      </c>
      <c r="C35" s="38">
        <f>C33</f>
        <v>39.375</v>
      </c>
      <c r="D35" s="39">
        <f>D33</f>
        <v>23.333333333333332</v>
      </c>
    </row>
    <row r="36" spans="1:4" ht="26" thickBot="1">
      <c r="A36" s="40" t="s">
        <v>45</v>
      </c>
      <c r="B36" s="41">
        <f t="shared" si="1"/>
        <v>38.5</v>
      </c>
      <c r="C36" s="41">
        <f>C33</f>
        <v>39.375</v>
      </c>
      <c r="D36" s="42">
        <f>D33</f>
        <v>23.333333333333332</v>
      </c>
    </row>
    <row r="37" spans="1:4" ht="26" thickBot="1">
      <c r="A37" s="31" t="s">
        <v>46</v>
      </c>
      <c r="B37" s="32" t="s">
        <v>36</v>
      </c>
      <c r="C37" s="32" t="s">
        <v>41</v>
      </c>
      <c r="D37" s="33" t="s">
        <v>38</v>
      </c>
    </row>
    <row r="38" spans="1:4" ht="25">
      <c r="A38" s="34" t="s">
        <v>55</v>
      </c>
      <c r="B38" s="35">
        <f>B6/5</f>
        <v>30.8</v>
      </c>
      <c r="C38" s="35">
        <f>C6/5</f>
        <v>31.5</v>
      </c>
      <c r="D38" s="36">
        <f>D6/5</f>
        <v>18.666666666666664</v>
      </c>
    </row>
    <row r="39" spans="1:4" ht="25">
      <c r="A39" s="37" t="s">
        <v>54</v>
      </c>
      <c r="B39" s="38">
        <f>B38</f>
        <v>30.8</v>
      </c>
      <c r="C39" s="38">
        <f>C38</f>
        <v>31.5</v>
      </c>
      <c r="D39" s="39">
        <f>D38</f>
        <v>18.666666666666664</v>
      </c>
    </row>
    <row r="40" spans="1:4" ht="25">
      <c r="A40" s="37" t="s">
        <v>44</v>
      </c>
      <c r="B40" s="38">
        <f>B38</f>
        <v>30.8</v>
      </c>
      <c r="C40" s="38">
        <f>C38</f>
        <v>31.5</v>
      </c>
      <c r="D40" s="39">
        <f>D38</f>
        <v>18.666666666666664</v>
      </c>
    </row>
    <row r="41" spans="1:4" ht="25">
      <c r="A41" s="37" t="s">
        <v>45</v>
      </c>
      <c r="B41" s="38">
        <f>B38</f>
        <v>30.8</v>
      </c>
      <c r="C41" s="38">
        <f>C38</f>
        <v>31.5</v>
      </c>
      <c r="D41" s="39">
        <f>D38</f>
        <v>18.666666666666664</v>
      </c>
    </row>
    <row r="42" spans="1:4" ht="26" thickBot="1">
      <c r="A42" s="40" t="s">
        <v>48</v>
      </c>
      <c r="B42" s="41">
        <f>B38</f>
        <v>30.8</v>
      </c>
      <c r="C42" s="41">
        <f>C38</f>
        <v>31.5</v>
      </c>
      <c r="D42" s="42">
        <f>D38</f>
        <v>18.666666666666664</v>
      </c>
    </row>
    <row r="43" spans="1:4" ht="26" thickBot="1">
      <c r="A43" s="31" t="s">
        <v>49</v>
      </c>
      <c r="B43" s="32" t="s">
        <v>36</v>
      </c>
      <c r="C43" s="32" t="s">
        <v>41</v>
      </c>
      <c r="D43" s="33" t="s">
        <v>38</v>
      </c>
    </row>
    <row r="44" spans="1:4" ht="25">
      <c r="A44" s="34" t="s">
        <v>53</v>
      </c>
      <c r="B44" s="35">
        <f>B6/6</f>
        <v>25.666666666666668</v>
      </c>
      <c r="C44" s="35">
        <f>C6/5</f>
        <v>31.5</v>
      </c>
      <c r="D44" s="36">
        <f>D6/6</f>
        <v>15.555555555555555</v>
      </c>
    </row>
    <row r="45" spans="1:4" ht="25">
      <c r="A45" s="37" t="s">
        <v>54</v>
      </c>
      <c r="B45" s="38">
        <f>B44</f>
        <v>25.666666666666668</v>
      </c>
      <c r="C45" s="38">
        <f>C44</f>
        <v>31.5</v>
      </c>
      <c r="D45" s="39">
        <f>D44</f>
        <v>15.555555555555555</v>
      </c>
    </row>
    <row r="46" spans="1:4" ht="25">
      <c r="A46" s="37" t="s">
        <v>50</v>
      </c>
      <c r="B46" s="38">
        <f>B44</f>
        <v>25.666666666666668</v>
      </c>
      <c r="C46" s="38">
        <f>C44</f>
        <v>31.5</v>
      </c>
      <c r="D46" s="39">
        <f>D44</f>
        <v>15.555555555555555</v>
      </c>
    </row>
    <row r="47" spans="1:4" ht="25">
      <c r="A47" s="37" t="s">
        <v>45</v>
      </c>
      <c r="B47" s="38">
        <f>B44</f>
        <v>25.666666666666668</v>
      </c>
      <c r="C47" s="38">
        <f>C44</f>
        <v>31.5</v>
      </c>
      <c r="D47" s="39">
        <f>D44</f>
        <v>15.555555555555555</v>
      </c>
    </row>
    <row r="48" spans="1:4" ht="25">
      <c r="A48" s="37" t="s">
        <v>48</v>
      </c>
      <c r="B48" s="38">
        <f>B44</f>
        <v>25.666666666666668</v>
      </c>
      <c r="C48" s="38">
        <f>C44</f>
        <v>31.5</v>
      </c>
      <c r="D48" s="39">
        <f>D44</f>
        <v>15.555555555555555</v>
      </c>
    </row>
    <row r="49" spans="1:4" ht="26" thickBot="1">
      <c r="A49" s="40" t="s">
        <v>51</v>
      </c>
      <c r="B49" s="41">
        <f>B44</f>
        <v>25.666666666666668</v>
      </c>
      <c r="C49" s="41">
        <f>0</f>
        <v>0</v>
      </c>
      <c r="D49" s="42">
        <f>D44</f>
        <v>15.555555555555555</v>
      </c>
    </row>
    <row r="51" spans="1:4">
      <c r="A51" s="58" t="s">
        <v>57</v>
      </c>
      <c r="B51" s="59"/>
      <c r="C51" s="59"/>
      <c r="D51" s="59"/>
    </row>
    <row r="52" spans="1:4">
      <c r="A52" s="59"/>
      <c r="B52" s="59"/>
      <c r="C52" s="59"/>
      <c r="D52" s="59"/>
    </row>
    <row r="53" spans="1:4">
      <c r="A53" s="59"/>
      <c r="B53" s="59"/>
      <c r="C53" s="59"/>
      <c r="D53" s="59"/>
    </row>
    <row r="54" spans="1:4">
      <c r="A54" s="59"/>
      <c r="B54" s="59"/>
      <c r="C54" s="59"/>
      <c r="D54" s="59"/>
    </row>
  </sheetData>
  <sheetProtection algorithmName="SHA-512" hashValue="1hQiBKyARWGvuBuDQlyNv32NwSh/ehsyr7RzpmcxSGjJJQZR2yjO1SPS8m+mxMIWBzAOXx/+cIChTfFEDP0x9Q==" saltValue="h3o4bACG/pDDsoIzpYcGVg==" spinCount="100000" sheet="1" objects="1" scenarios="1" selectLockedCells="1"/>
  <mergeCells count="7">
    <mergeCell ref="A51:D54"/>
    <mergeCell ref="A1:D1"/>
    <mergeCell ref="B2:D2"/>
    <mergeCell ref="A3:D4"/>
    <mergeCell ref="A5:A6"/>
    <mergeCell ref="A7:D7"/>
    <mergeCell ref="A31:D31"/>
  </mergeCells>
  <pageMargins left="0.7" right="0.7" top="0.75" bottom="0.75" header="0.3" footer="0.3"/>
  <pageSetup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648A2-AA58-1649-8FD2-3CCA30A5BD58}">
  <sheetPr>
    <tabColor rgb="FF0070C0"/>
  </sheetPr>
  <dimension ref="A1:D54"/>
  <sheetViews>
    <sheetView tabSelected="1" workbookViewId="0">
      <selection sqref="A1:D1"/>
    </sheetView>
  </sheetViews>
  <sheetFormatPr baseColWidth="10" defaultColWidth="11" defaultRowHeight="16"/>
  <cols>
    <col min="1" max="1" width="24" customWidth="1"/>
    <col min="2" max="3" width="18" customWidth="1"/>
    <col min="4" max="4" width="18.83203125" customWidth="1"/>
  </cols>
  <sheetData>
    <row r="1" spans="1:4" ht="102" customHeight="1" thickBot="1">
      <c r="A1" s="60"/>
      <c r="B1" s="60"/>
      <c r="C1" s="60"/>
      <c r="D1" s="60"/>
    </row>
    <row r="2" spans="1:4" ht="24" thickBot="1">
      <c r="A2" s="26" t="s">
        <v>33</v>
      </c>
      <c r="B2" s="61" t="str">
        <f>Calculations!C38</f>
        <v>Dream</v>
      </c>
      <c r="C2" s="62"/>
      <c r="D2" s="63"/>
    </row>
    <row r="3" spans="1:4">
      <c r="A3" s="64" t="s">
        <v>59</v>
      </c>
      <c r="B3" s="64"/>
      <c r="C3" s="64"/>
      <c r="D3" s="64"/>
    </row>
    <row r="4" spans="1:4" ht="17" thickBot="1">
      <c r="A4" s="65"/>
      <c r="B4" s="65"/>
      <c r="C4" s="65"/>
      <c r="D4" s="65"/>
    </row>
    <row r="5" spans="1:4" ht="23">
      <c r="A5" s="66" t="s">
        <v>35</v>
      </c>
      <c r="B5" s="27" t="s">
        <v>36</v>
      </c>
      <c r="C5" s="27" t="s">
        <v>37</v>
      </c>
      <c r="D5" s="28" t="s">
        <v>38</v>
      </c>
    </row>
    <row r="6" spans="1:4" ht="24" thickBot="1">
      <c r="A6" s="67"/>
      <c r="B6" s="29">
        <f>Calculations!E44</f>
        <v>164</v>
      </c>
      <c r="C6" s="29">
        <f>Calculations!E45</f>
        <v>78.75</v>
      </c>
      <c r="D6" s="30">
        <f>Calculations!E46</f>
        <v>116.66666666666667</v>
      </c>
    </row>
    <row r="7" spans="1:4" ht="29" thickBot="1">
      <c r="A7" s="68" t="s">
        <v>39</v>
      </c>
      <c r="B7" s="69"/>
      <c r="C7" s="69"/>
      <c r="D7" s="70"/>
    </row>
    <row r="8" spans="1:4" ht="26" thickBot="1">
      <c r="A8" s="31" t="s">
        <v>40</v>
      </c>
      <c r="B8" s="32" t="s">
        <v>36</v>
      </c>
      <c r="C8" s="32" t="s">
        <v>41</v>
      </c>
      <c r="D8" s="33" t="s">
        <v>38</v>
      </c>
    </row>
    <row r="9" spans="1:4" ht="25">
      <c r="A9" s="34" t="s">
        <v>42</v>
      </c>
      <c r="B9" s="35">
        <f>B6/4</f>
        <v>41</v>
      </c>
      <c r="C9" s="35">
        <f>C6*0.3</f>
        <v>23.625</v>
      </c>
      <c r="D9" s="36">
        <f>D6*0.2</f>
        <v>23.333333333333336</v>
      </c>
    </row>
    <row r="10" spans="1:4" ht="25">
      <c r="A10" s="37" t="s">
        <v>43</v>
      </c>
      <c r="B10" s="38">
        <f>B9</f>
        <v>41</v>
      </c>
      <c r="C10" s="38">
        <f>C6*0.3</f>
        <v>23.625</v>
      </c>
      <c r="D10" s="39">
        <f>D6*0.2</f>
        <v>23.333333333333336</v>
      </c>
    </row>
    <row r="11" spans="1:4" ht="25">
      <c r="A11" s="37" t="s">
        <v>44</v>
      </c>
      <c r="B11" s="38">
        <f t="shared" ref="B11:B12" si="0">B10</f>
        <v>41</v>
      </c>
      <c r="C11" s="38">
        <f>C6*0.2</f>
        <v>15.75</v>
      </c>
      <c r="D11" s="39">
        <f>D6*0.3</f>
        <v>35</v>
      </c>
    </row>
    <row r="12" spans="1:4" ht="26" thickBot="1">
      <c r="A12" s="40" t="s">
        <v>45</v>
      </c>
      <c r="B12" s="41">
        <f t="shared" si="0"/>
        <v>41</v>
      </c>
      <c r="C12" s="41">
        <f>C6*0.2</f>
        <v>15.75</v>
      </c>
      <c r="D12" s="42">
        <f>D6*0.3</f>
        <v>35</v>
      </c>
    </row>
    <row r="13" spans="1:4" ht="26" thickBot="1">
      <c r="A13" s="31" t="s">
        <v>46</v>
      </c>
      <c r="B13" s="32" t="s">
        <v>36</v>
      </c>
      <c r="C13" s="32" t="s">
        <v>41</v>
      </c>
      <c r="D13" s="33" t="s">
        <v>38</v>
      </c>
    </row>
    <row r="14" spans="1:4" ht="25">
      <c r="A14" s="34" t="s">
        <v>47</v>
      </c>
      <c r="B14" s="35">
        <f>B6/5</f>
        <v>32.799999999999997</v>
      </c>
      <c r="C14" s="35">
        <f>C6*0.3</f>
        <v>23.625</v>
      </c>
      <c r="D14" s="36">
        <f>D6*0.125</f>
        <v>14.583333333333334</v>
      </c>
    </row>
    <row r="15" spans="1:4" ht="25">
      <c r="A15" s="37" t="s">
        <v>43</v>
      </c>
      <c r="B15" s="38">
        <f>B14</f>
        <v>32.799999999999997</v>
      </c>
      <c r="C15" s="38">
        <f>C6*0.3</f>
        <v>23.625</v>
      </c>
      <c r="D15" s="39">
        <f>D6*0.125</f>
        <v>14.583333333333334</v>
      </c>
    </row>
    <row r="16" spans="1:4" ht="25">
      <c r="A16" s="37" t="s">
        <v>44</v>
      </c>
      <c r="B16" s="38">
        <f>B14</f>
        <v>32.799999999999997</v>
      </c>
      <c r="C16" s="38">
        <f>C6*0.133</f>
        <v>10.473750000000001</v>
      </c>
      <c r="D16" s="39">
        <f>D6*0.25</f>
        <v>29.166666666666668</v>
      </c>
    </row>
    <row r="17" spans="1:4" ht="25">
      <c r="A17" s="37" t="s">
        <v>45</v>
      </c>
      <c r="B17" s="38">
        <f>B14</f>
        <v>32.799999999999997</v>
      </c>
      <c r="C17" s="38">
        <f>C6*0.133</f>
        <v>10.473750000000001</v>
      </c>
      <c r="D17" s="39">
        <f>D6*0.25</f>
        <v>29.166666666666668</v>
      </c>
    </row>
    <row r="18" spans="1:4" ht="26" thickBot="1">
      <c r="A18" s="40" t="s">
        <v>48</v>
      </c>
      <c r="B18" s="41">
        <f>B14</f>
        <v>32.799999999999997</v>
      </c>
      <c r="C18" s="41">
        <f>C6*0.133</f>
        <v>10.473750000000001</v>
      </c>
      <c r="D18" s="42">
        <f>D6*0.25</f>
        <v>29.166666666666668</v>
      </c>
    </row>
    <row r="19" spans="1:4" ht="26" thickBot="1">
      <c r="A19" s="31" t="s">
        <v>49</v>
      </c>
      <c r="B19" s="32" t="s">
        <v>36</v>
      </c>
      <c r="C19" s="32" t="s">
        <v>41</v>
      </c>
      <c r="D19" s="33" t="s">
        <v>38</v>
      </c>
    </row>
    <row r="20" spans="1:4" ht="25">
      <c r="A20" s="34" t="s">
        <v>47</v>
      </c>
      <c r="B20" s="35">
        <f>B6/6</f>
        <v>27.333333333333332</v>
      </c>
      <c r="C20" s="35">
        <f>C6*0.3</f>
        <v>23.625</v>
      </c>
      <c r="D20" s="36">
        <f>D6*0.1</f>
        <v>11.666666666666668</v>
      </c>
    </row>
    <row r="21" spans="1:4" ht="25">
      <c r="A21" s="37" t="s">
        <v>43</v>
      </c>
      <c r="B21" s="38">
        <f>B20</f>
        <v>27.333333333333332</v>
      </c>
      <c r="C21" s="38">
        <f>C6*0.3</f>
        <v>23.625</v>
      </c>
      <c r="D21" s="39">
        <f>D20</f>
        <v>11.666666666666668</v>
      </c>
    </row>
    <row r="22" spans="1:4" ht="25">
      <c r="A22" s="37" t="s">
        <v>50</v>
      </c>
      <c r="B22" s="38">
        <f>B20</f>
        <v>27.333333333333332</v>
      </c>
      <c r="C22" s="38">
        <f>C6*0.133</f>
        <v>10.473750000000001</v>
      </c>
      <c r="D22" s="39">
        <f>D6*0.2</f>
        <v>23.333333333333336</v>
      </c>
    </row>
    <row r="23" spans="1:4" ht="25">
      <c r="A23" s="37" t="s">
        <v>45</v>
      </c>
      <c r="B23" s="38">
        <f>B20</f>
        <v>27.333333333333332</v>
      </c>
      <c r="C23" s="38">
        <f>C6*0.133</f>
        <v>10.473750000000001</v>
      </c>
      <c r="D23" s="39">
        <f>D6*0.2</f>
        <v>23.333333333333336</v>
      </c>
    </row>
    <row r="24" spans="1:4" ht="25">
      <c r="A24" s="37" t="s">
        <v>48</v>
      </c>
      <c r="B24" s="38">
        <f>B20</f>
        <v>27.333333333333332</v>
      </c>
      <c r="C24" s="38">
        <f>C6*0.133</f>
        <v>10.473750000000001</v>
      </c>
      <c r="D24" s="39">
        <f>D6*0.2</f>
        <v>23.333333333333336</v>
      </c>
    </row>
    <row r="25" spans="1:4" ht="26" thickBot="1">
      <c r="A25" s="40" t="s">
        <v>51</v>
      </c>
      <c r="B25" s="41">
        <f>B20</f>
        <v>27.333333333333332</v>
      </c>
      <c r="C25" s="41">
        <f>0</f>
        <v>0</v>
      </c>
      <c r="D25" s="42">
        <f>D6*0.2</f>
        <v>23.333333333333336</v>
      </c>
    </row>
    <row r="26" spans="1:4" ht="25">
      <c r="A26" s="43"/>
      <c r="B26" s="43"/>
      <c r="C26" s="43"/>
      <c r="D26" s="43"/>
    </row>
    <row r="27" spans="1:4" ht="25">
      <c r="A27" s="43"/>
      <c r="B27" s="43"/>
      <c r="C27" s="43"/>
      <c r="D27" s="43"/>
    </row>
    <row r="28" spans="1:4" ht="25">
      <c r="A28" s="43"/>
      <c r="B28" s="43"/>
      <c r="C28" s="43"/>
      <c r="D28" s="43"/>
    </row>
    <row r="29" spans="1:4" ht="25">
      <c r="A29" s="43"/>
      <c r="B29" s="43"/>
      <c r="C29" s="43"/>
      <c r="D29" s="43"/>
    </row>
    <row r="30" spans="1:4" ht="54" customHeight="1" thickBot="1">
      <c r="A30" s="44"/>
      <c r="B30" s="44"/>
      <c r="C30" s="44"/>
      <c r="D30" s="44"/>
    </row>
    <row r="31" spans="1:4" ht="26" thickBot="1">
      <c r="A31" s="71" t="s">
        <v>52</v>
      </c>
      <c r="B31" s="72"/>
      <c r="C31" s="72"/>
      <c r="D31" s="73"/>
    </row>
    <row r="32" spans="1:4" ht="26" thickBot="1">
      <c r="A32" s="31" t="s">
        <v>40</v>
      </c>
      <c r="B32" s="32" t="s">
        <v>36</v>
      </c>
      <c r="C32" s="32" t="s">
        <v>41</v>
      </c>
      <c r="D32" s="33" t="s">
        <v>38</v>
      </c>
    </row>
    <row r="33" spans="1:4" ht="25">
      <c r="A33" s="34" t="s">
        <v>53</v>
      </c>
      <c r="B33" s="35">
        <f>B6/4</f>
        <v>41</v>
      </c>
      <c r="C33" s="35">
        <f>C6/4</f>
        <v>19.6875</v>
      </c>
      <c r="D33" s="36">
        <f>D6/4</f>
        <v>29.166666666666668</v>
      </c>
    </row>
    <row r="34" spans="1:4" ht="25">
      <c r="A34" s="37" t="s">
        <v>54</v>
      </c>
      <c r="B34" s="38">
        <f>B33</f>
        <v>41</v>
      </c>
      <c r="C34" s="38">
        <f>C33</f>
        <v>19.6875</v>
      </c>
      <c r="D34" s="39">
        <f>D33</f>
        <v>29.166666666666668</v>
      </c>
    </row>
    <row r="35" spans="1:4" ht="25">
      <c r="A35" s="37" t="s">
        <v>44</v>
      </c>
      <c r="B35" s="38">
        <f t="shared" ref="B35:B36" si="1">B34</f>
        <v>41</v>
      </c>
      <c r="C35" s="38">
        <f>C33</f>
        <v>19.6875</v>
      </c>
      <c r="D35" s="39">
        <f>D33</f>
        <v>29.166666666666668</v>
      </c>
    </row>
    <row r="36" spans="1:4" ht="26" thickBot="1">
      <c r="A36" s="40" t="s">
        <v>45</v>
      </c>
      <c r="B36" s="41">
        <f t="shared" si="1"/>
        <v>41</v>
      </c>
      <c r="C36" s="41">
        <f>C33</f>
        <v>19.6875</v>
      </c>
      <c r="D36" s="42">
        <f>D33</f>
        <v>29.166666666666668</v>
      </c>
    </row>
    <row r="37" spans="1:4" ht="26" thickBot="1">
      <c r="A37" s="31" t="s">
        <v>46</v>
      </c>
      <c r="B37" s="32" t="s">
        <v>36</v>
      </c>
      <c r="C37" s="32" t="s">
        <v>41</v>
      </c>
      <c r="D37" s="33" t="s">
        <v>38</v>
      </c>
    </row>
    <row r="38" spans="1:4" ht="25">
      <c r="A38" s="34" t="s">
        <v>55</v>
      </c>
      <c r="B38" s="35">
        <f>B6/5</f>
        <v>32.799999999999997</v>
      </c>
      <c r="C38" s="35">
        <f>C6/5</f>
        <v>15.75</v>
      </c>
      <c r="D38" s="36">
        <f>D6/5</f>
        <v>23.333333333333336</v>
      </c>
    </row>
    <row r="39" spans="1:4" ht="25">
      <c r="A39" s="37" t="s">
        <v>54</v>
      </c>
      <c r="B39" s="38">
        <f>B38</f>
        <v>32.799999999999997</v>
      </c>
      <c r="C39" s="38">
        <f>C38</f>
        <v>15.75</v>
      </c>
      <c r="D39" s="39">
        <f>D38</f>
        <v>23.333333333333336</v>
      </c>
    </row>
    <row r="40" spans="1:4" ht="25">
      <c r="A40" s="37" t="s">
        <v>44</v>
      </c>
      <c r="B40" s="38">
        <f>B38</f>
        <v>32.799999999999997</v>
      </c>
      <c r="C40" s="38">
        <f>C38</f>
        <v>15.75</v>
      </c>
      <c r="D40" s="39">
        <f>D38</f>
        <v>23.333333333333336</v>
      </c>
    </row>
    <row r="41" spans="1:4" ht="25">
      <c r="A41" s="37" t="s">
        <v>45</v>
      </c>
      <c r="B41" s="38">
        <f>B38</f>
        <v>32.799999999999997</v>
      </c>
      <c r="C41" s="38">
        <f>C38</f>
        <v>15.75</v>
      </c>
      <c r="D41" s="39">
        <f>D38</f>
        <v>23.333333333333336</v>
      </c>
    </row>
    <row r="42" spans="1:4" ht="26" thickBot="1">
      <c r="A42" s="40" t="s">
        <v>48</v>
      </c>
      <c r="B42" s="41">
        <f>B38</f>
        <v>32.799999999999997</v>
      </c>
      <c r="C42" s="41">
        <f>C38</f>
        <v>15.75</v>
      </c>
      <c r="D42" s="42">
        <f>D38</f>
        <v>23.333333333333336</v>
      </c>
    </row>
    <row r="43" spans="1:4" ht="26" thickBot="1">
      <c r="A43" s="31" t="s">
        <v>49</v>
      </c>
      <c r="B43" s="32" t="s">
        <v>36</v>
      </c>
      <c r="C43" s="32" t="s">
        <v>41</v>
      </c>
      <c r="D43" s="33" t="s">
        <v>38</v>
      </c>
    </row>
    <row r="44" spans="1:4" ht="25">
      <c r="A44" s="34" t="s">
        <v>53</v>
      </c>
      <c r="B44" s="35">
        <f>B6/6</f>
        <v>27.333333333333332</v>
      </c>
      <c r="C44" s="35">
        <f>C6/5</f>
        <v>15.75</v>
      </c>
      <c r="D44" s="36">
        <f>D6/6</f>
        <v>19.444444444444446</v>
      </c>
    </row>
    <row r="45" spans="1:4" ht="25">
      <c r="A45" s="37" t="s">
        <v>54</v>
      </c>
      <c r="B45" s="38">
        <f>B44</f>
        <v>27.333333333333332</v>
      </c>
      <c r="C45" s="38">
        <f>C44</f>
        <v>15.75</v>
      </c>
      <c r="D45" s="39">
        <f>D44</f>
        <v>19.444444444444446</v>
      </c>
    </row>
    <row r="46" spans="1:4" ht="25">
      <c r="A46" s="37" t="s">
        <v>50</v>
      </c>
      <c r="B46" s="38">
        <f>B44</f>
        <v>27.333333333333332</v>
      </c>
      <c r="C46" s="38">
        <f>C44</f>
        <v>15.75</v>
      </c>
      <c r="D46" s="39">
        <f>D44</f>
        <v>19.444444444444446</v>
      </c>
    </row>
    <row r="47" spans="1:4" ht="25">
      <c r="A47" s="37" t="s">
        <v>45</v>
      </c>
      <c r="B47" s="38">
        <f>B44</f>
        <v>27.333333333333332</v>
      </c>
      <c r="C47" s="38">
        <f>C44</f>
        <v>15.75</v>
      </c>
      <c r="D47" s="39">
        <f>D44</f>
        <v>19.444444444444446</v>
      </c>
    </row>
    <row r="48" spans="1:4" ht="25">
      <c r="A48" s="37" t="s">
        <v>48</v>
      </c>
      <c r="B48" s="38">
        <f>B44</f>
        <v>27.333333333333332</v>
      </c>
      <c r="C48" s="38">
        <f>C44</f>
        <v>15.75</v>
      </c>
      <c r="D48" s="39">
        <f>D44</f>
        <v>19.444444444444446</v>
      </c>
    </row>
    <row r="49" spans="1:4" ht="26" thickBot="1">
      <c r="A49" s="40" t="s">
        <v>51</v>
      </c>
      <c r="B49" s="41">
        <f>B44</f>
        <v>27.333333333333332</v>
      </c>
      <c r="C49" s="41">
        <f>0</f>
        <v>0</v>
      </c>
      <c r="D49" s="42">
        <f>D44</f>
        <v>19.444444444444446</v>
      </c>
    </row>
    <row r="51" spans="1:4">
      <c r="A51" s="58" t="s">
        <v>57</v>
      </c>
      <c r="B51" s="59"/>
      <c r="C51" s="59"/>
      <c r="D51" s="59"/>
    </row>
    <row r="52" spans="1:4">
      <c r="A52" s="59"/>
      <c r="B52" s="59"/>
      <c r="C52" s="59"/>
      <c r="D52" s="59"/>
    </row>
    <row r="53" spans="1:4">
      <c r="A53" s="59"/>
      <c r="B53" s="59"/>
      <c r="C53" s="59"/>
      <c r="D53" s="59"/>
    </row>
    <row r="54" spans="1:4">
      <c r="A54" s="59"/>
      <c r="B54" s="59"/>
      <c r="C54" s="59"/>
      <c r="D54" s="59"/>
    </row>
  </sheetData>
  <sheetProtection algorithmName="SHA-512" hashValue="bjwmTtfriFaHzNt31btNFfk/o+tD55ze+3S4Q/3Xszb6HzcYgofn6SaFm7NgSm1AcRY7zNRrnZxRQ64oTqjYCQ==" saltValue="oSazNaYYM5u2+/W2rEev5w==" spinCount="100000" sheet="1" objects="1" scenarios="1" selectLockedCells="1"/>
  <mergeCells count="7">
    <mergeCell ref="A51:D54"/>
    <mergeCell ref="A1:D1"/>
    <mergeCell ref="B2:D2"/>
    <mergeCell ref="A3:D4"/>
    <mergeCell ref="A5:A6"/>
    <mergeCell ref="A7:D7"/>
    <mergeCell ref="A31:D31"/>
  </mergeCell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c2e13a4-257b-4918-b1c8-202f6eb8372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736332A698E4686025D89B64D3842" ma:contentTypeVersion="10" ma:contentTypeDescription="Create a new document." ma:contentTypeScope="" ma:versionID="d6e76e452cda347bbfaa0aeec9d51e43">
  <xsd:schema xmlns:xsd="http://www.w3.org/2001/XMLSchema" xmlns:xs="http://www.w3.org/2001/XMLSchema" xmlns:p="http://schemas.microsoft.com/office/2006/metadata/properties" xmlns:ns2="8c2e13a4-257b-4918-b1c8-202f6eb83727" xmlns:ns3="8e936421-e9fd-4938-86a4-77328efd2ddd" targetNamespace="http://schemas.microsoft.com/office/2006/metadata/properties" ma:root="true" ma:fieldsID="8c3733988b9018cdbed8c82bf596627d" ns2:_="" ns3:_="">
    <xsd:import namespace="8c2e13a4-257b-4918-b1c8-202f6eb83727"/>
    <xsd:import namespace="8e936421-e9fd-4938-86a4-77328efd2d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e13a4-257b-4918-b1c8-202f6eb837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936421-e9fd-4938-86a4-77328efd2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541AD2-C9A6-4EEC-ACCF-89EF81AF36B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86e5e14e-7f12-49ff-b584-25f7f8d4d8e2"/>
    <ds:schemaRef ds:uri="http://purl.org/dc/elements/1.1/"/>
    <ds:schemaRef ds:uri="http://schemas.openxmlformats.org/package/2006/metadata/core-properties"/>
    <ds:schemaRef ds:uri="http://purl.org/dc/dcmitype/"/>
    <ds:schemaRef ds:uri="c5a212fe-fae9-4328-b7e2-a02e5754598a"/>
    <ds:schemaRef ds:uri="http://schemas.microsoft.com/office/2006/metadata/properties"/>
    <ds:schemaRef ds:uri="http://www.w3.org/XML/1998/namespace"/>
    <ds:schemaRef ds:uri="8c2e13a4-257b-4918-b1c8-202f6eb83727"/>
  </ds:schemaRefs>
</ds:datastoreItem>
</file>

<file path=customXml/itemProps2.xml><?xml version="1.0" encoding="utf-8"?>
<ds:datastoreItem xmlns:ds="http://schemas.openxmlformats.org/officeDocument/2006/customXml" ds:itemID="{64DCF577-C717-42BF-A0A5-0322BCFB1F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D5E478-7016-4AC6-B78F-862A61414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2e13a4-257b-4918-b1c8-202f6eb83727"/>
    <ds:schemaRef ds:uri="8e936421-e9fd-4938-86a4-77328efd2d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Calculations</vt:lpstr>
      <vt:lpstr>Women Ecto</vt:lpstr>
      <vt:lpstr>Women Meso</vt:lpstr>
      <vt:lpstr>Women Endo</vt:lpstr>
      <vt:lpstr>Men Ecto</vt:lpstr>
      <vt:lpstr>Men Meso</vt:lpstr>
      <vt:lpstr>Men Endo</vt:lpstr>
      <vt:lpstr>'Men Ecto'!Print_Area</vt:lpstr>
      <vt:lpstr>'Men Endo'!Print_Area</vt:lpstr>
      <vt:lpstr>'Men Meso'!Print_Area</vt:lpstr>
      <vt:lpstr>'Women Ecto'!Print_Area</vt:lpstr>
      <vt:lpstr>'Women Endo'!Print_Area</vt:lpstr>
      <vt:lpstr>'Women Meso'!Print_Area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Jennifer Johnston</cp:lastModifiedBy>
  <cp:revision/>
  <dcterms:created xsi:type="dcterms:W3CDTF">2018-06-20T16:44:24Z</dcterms:created>
  <dcterms:modified xsi:type="dcterms:W3CDTF">2018-12-21T18:34:01Z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0x0101009CA736332A698E4686025D89B64D3842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SortOrder">
    <vt:r8>17</vt:r8>
  </property>
  <property fmtid="{D5CDD505-2E9C-101B-9397-08002B2CF9AE}" pid="10" name="Order">
    <vt:r8>51800</vt:r8>
  </property>
  <property fmtid="{D5CDD505-2E9C-101B-9397-08002B2CF9AE}" pid="11" name="Category">
    <vt:lpwstr>Creating macros</vt:lpwstr>
  </property>
  <property fmtid="{D5CDD505-2E9C-101B-9397-08002B2CF9AE}" pid="12" name="Active">
    <vt:bool>true</vt:bool>
  </property>
  <property fmtid="{D5CDD505-2E9C-101B-9397-08002B2CF9AE}" pid="13" name="Subtitle">
    <vt:lpwstr>VEGETARIAN &amp; VEGAN CALCULATOR</vt:lpwstr>
  </property>
</Properties>
</file>