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TC\NYNY 2020\Coach Resources\"/>
    </mc:Choice>
  </mc:AlternateContent>
  <xr:revisionPtr revIDLastSave="0" documentId="8_{3CFA8741-59FA-4614-9B64-D250EA91EBD2}" xr6:coauthVersionLast="45" xr6:coauthVersionMax="45" xr10:uidLastSave="{00000000-0000-0000-0000-000000000000}"/>
  <bookViews>
    <workbookView xWindow="-120" yWindow="-120" windowWidth="24240" windowHeight="13140" activeTab="5" xr2:uid="{00000000-000D-0000-FFFF-FFFF00000000}"/>
  </bookViews>
  <sheets>
    <sheet name="All Phases " sheetId="1" state="hidden" r:id="rId1"/>
    <sheet name="Calculator" sheetId="3" r:id="rId2"/>
    <sheet name="Phase 1" sheetId="11" r:id="rId3"/>
    <sheet name="Phase 2" sheetId="12" r:id="rId4"/>
    <sheet name="Phase 3" sheetId="13" r:id="rId5"/>
    <sheet name="Phase 4" sheetId="10" r:id="rId6"/>
    <sheet name="Sheet1" sheetId="4" state="hidden" r:id="rId7"/>
    <sheet name="Percentages " sheetId="2" state="hidden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1" i="13" l="1"/>
  <c r="D36" i="13"/>
  <c r="D49" i="13"/>
  <c r="E35" i="13"/>
  <c r="D7" i="13"/>
  <c r="D13" i="13"/>
  <c r="E12" i="13"/>
  <c r="E6" i="13"/>
  <c r="C3" i="13"/>
  <c r="E41" i="12"/>
  <c r="E40" i="12"/>
  <c r="E35" i="12"/>
  <c r="E34" i="12"/>
  <c r="E13" i="12"/>
  <c r="E12" i="12"/>
  <c r="E7" i="12"/>
  <c r="E6" i="12"/>
  <c r="C3" i="12"/>
  <c r="E38" i="11"/>
  <c r="E37" i="11"/>
  <c r="E32" i="11"/>
  <c r="E31" i="11"/>
  <c r="E13" i="11"/>
  <c r="E12" i="11"/>
  <c r="E7" i="11"/>
  <c r="E6" i="11"/>
  <c r="C3" i="11"/>
  <c r="D65" i="10"/>
  <c r="D78" i="10"/>
  <c r="D64" i="10"/>
  <c r="D77" i="10"/>
  <c r="D35" i="10"/>
  <c r="D41" i="10"/>
  <c r="D48" i="10"/>
  <c r="D34" i="10"/>
  <c r="D40" i="10"/>
  <c r="E12" i="10"/>
  <c r="D7" i="10"/>
  <c r="D13" i="10"/>
  <c r="E6" i="10"/>
  <c r="C3" i="10"/>
  <c r="D71" i="10"/>
  <c r="D5" i="3"/>
  <c r="D6" i="3"/>
  <c r="E21" i="11" s="1"/>
  <c r="E22" i="11" s="1"/>
  <c r="E23" i="11" s="1"/>
  <c r="E24" i="11" s="1"/>
  <c r="B5" i="3"/>
  <c r="B6" i="3"/>
  <c r="C12" i="11" s="1"/>
  <c r="C281" i="1"/>
  <c r="C287" i="1"/>
  <c r="C280" i="1"/>
  <c r="C286" i="1"/>
  <c r="C245" i="1"/>
  <c r="C251" i="1"/>
  <c r="C244" i="1"/>
  <c r="C257" i="1"/>
  <c r="D214" i="1"/>
  <c r="C209" i="1"/>
  <c r="C215" i="1"/>
  <c r="D208" i="1"/>
  <c r="D178" i="1"/>
  <c r="C173" i="1"/>
  <c r="C179" i="1"/>
  <c r="D172" i="1"/>
  <c r="D72" i="1"/>
  <c r="D71" i="1"/>
  <c r="D66" i="1"/>
  <c r="D65" i="1"/>
  <c r="C293" i="1"/>
  <c r="C294" i="1"/>
  <c r="C250" i="1"/>
  <c r="C258" i="1"/>
  <c r="C222" i="1"/>
  <c r="C186" i="1"/>
  <c r="B29" i="2"/>
  <c r="E5" i="3"/>
  <c r="E6" i="3"/>
  <c r="E7" i="3"/>
  <c r="E8" i="3" s="1"/>
  <c r="E9" i="3" s="1"/>
  <c r="E10" i="3" s="1"/>
  <c r="C5" i="3"/>
  <c r="C6" i="3"/>
  <c r="B2" i="1"/>
  <c r="C134" i="1"/>
  <c r="C147" i="1"/>
  <c r="D139" i="1"/>
  <c r="D133" i="1"/>
  <c r="B22" i="2"/>
  <c r="C22" i="2"/>
  <c r="C34" i="2"/>
  <c r="D22" i="2"/>
  <c r="D34" i="2"/>
  <c r="B23" i="2"/>
  <c r="C23" i="2"/>
  <c r="D23" i="2"/>
  <c r="B24" i="2"/>
  <c r="C24" i="2"/>
  <c r="D24" i="2"/>
  <c r="B25" i="2"/>
  <c r="C25" i="2"/>
  <c r="D25" i="2"/>
  <c r="B26" i="2"/>
  <c r="C26" i="2"/>
  <c r="D26" i="2"/>
  <c r="K28" i="2"/>
  <c r="J28" i="2"/>
  <c r="I28" i="2"/>
  <c r="K27" i="2"/>
  <c r="J27" i="2"/>
  <c r="I27" i="2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D35" i="2"/>
  <c r="D36" i="2"/>
  <c r="D37" i="2"/>
  <c r="D38" i="2"/>
  <c r="C35" i="2"/>
  <c r="C36" i="2"/>
  <c r="C37" i="2"/>
  <c r="C38" i="2"/>
  <c r="B35" i="2"/>
  <c r="B36" i="2"/>
  <c r="B37" i="2"/>
  <c r="B38" i="2"/>
  <c r="B34" i="2"/>
  <c r="D27" i="2"/>
  <c r="D39" i="2"/>
  <c r="D28" i="2"/>
  <c r="D40" i="2"/>
  <c r="D29" i="2"/>
  <c r="D41" i="2"/>
  <c r="D30" i="2"/>
  <c r="D42" i="2"/>
  <c r="D31" i="2"/>
  <c r="D43" i="2"/>
  <c r="C27" i="2"/>
  <c r="C39" i="2"/>
  <c r="C28" i="2"/>
  <c r="C40" i="2"/>
  <c r="C29" i="2"/>
  <c r="C41" i="2"/>
  <c r="C30" i="2"/>
  <c r="C42" i="2"/>
  <c r="C31" i="2"/>
  <c r="C43" i="2"/>
  <c r="B27" i="2"/>
  <c r="B39" i="2"/>
  <c r="B28" i="2"/>
  <c r="B40" i="2"/>
  <c r="B41" i="2"/>
  <c r="B30" i="2"/>
  <c r="B42" i="2"/>
  <c r="B31" i="2"/>
  <c r="B43" i="2"/>
  <c r="D106" i="1"/>
  <c r="D105" i="1"/>
  <c r="D100" i="1"/>
  <c r="D99" i="1"/>
  <c r="D38" i="1"/>
  <c r="D37" i="1"/>
  <c r="D32" i="1"/>
  <c r="D31" i="1"/>
  <c r="D12" i="1"/>
  <c r="D11" i="1"/>
  <c r="D6" i="1"/>
  <c r="D5" i="1"/>
  <c r="L22" i="2"/>
  <c r="M22" i="2"/>
  <c r="L24" i="2"/>
  <c r="M24" i="2"/>
  <c r="L25" i="2"/>
  <c r="M25" i="2"/>
  <c r="L28" i="2"/>
  <c r="M28" i="2"/>
  <c r="L27" i="2"/>
  <c r="M27" i="2"/>
  <c r="L26" i="2"/>
  <c r="M26" i="2"/>
  <c r="L23" i="2"/>
  <c r="M23" i="2"/>
  <c r="E31" i="2"/>
  <c r="F31" i="2"/>
  <c r="E27" i="2"/>
  <c r="F27" i="2"/>
  <c r="E25" i="2"/>
  <c r="F25" i="2"/>
  <c r="E24" i="2"/>
  <c r="F24" i="2"/>
  <c r="E23" i="2"/>
  <c r="F23" i="2"/>
  <c r="E30" i="2"/>
  <c r="F30" i="2"/>
  <c r="E29" i="2"/>
  <c r="F29" i="2"/>
  <c r="E28" i="2"/>
  <c r="F28" i="2"/>
  <c r="E26" i="2"/>
  <c r="F26" i="2"/>
  <c r="E22" i="2"/>
  <c r="F22" i="2"/>
  <c r="C7" i="3"/>
  <c r="C8" i="3" s="1"/>
  <c r="C9" i="3" s="1"/>
  <c r="C140" i="1"/>
  <c r="B18" i="1"/>
  <c r="B13" i="3"/>
  <c r="E14" i="11"/>
  <c r="E15" i="11" s="1"/>
  <c r="E16" i="11" s="1"/>
  <c r="E8" i="11"/>
  <c r="E9" i="11"/>
  <c r="D13" i="1"/>
  <c r="D14" i="1" s="1"/>
  <c r="D15" i="1" s="1"/>
  <c r="D7" i="1"/>
  <c r="D8" i="1" s="1"/>
  <c r="C31" i="1"/>
  <c r="C38" i="1" s="1"/>
  <c r="C32" i="1"/>
  <c r="D31" i="11"/>
  <c r="D44" i="11" s="1"/>
  <c r="C5" i="1"/>
  <c r="C12" i="1" s="1"/>
  <c r="D6" i="11"/>
  <c r="D20" i="11" s="1"/>
  <c r="C45" i="1"/>
  <c r="B19" i="1"/>
  <c r="B23" i="1"/>
  <c r="B22" i="1"/>
  <c r="B20" i="1"/>
  <c r="G13" i="3"/>
  <c r="B316" i="1"/>
  <c r="B317" i="1" s="1"/>
  <c r="B318" i="1" s="1"/>
  <c r="B319" i="1" s="1"/>
  <c r="F6" i="3"/>
  <c r="F13" i="3" s="1"/>
  <c r="B21" i="1"/>
  <c r="B7" i="3"/>
  <c r="B5" i="1"/>
  <c r="B6" i="1" s="1"/>
  <c r="B7" i="1" s="1"/>
  <c r="B8" i="1"/>
  <c r="B11" i="1"/>
  <c r="B13" i="1" s="1"/>
  <c r="D7" i="3"/>
  <c r="D13" i="3"/>
  <c r="E70" i="10" s="1"/>
  <c r="D20" i="1"/>
  <c r="D21" i="1"/>
  <c r="D22" i="1" s="1"/>
  <c r="D23" i="1" s="1"/>
  <c r="C44" i="1"/>
  <c r="B322" i="1"/>
  <c r="B324" i="1" s="1"/>
  <c r="B329" i="1"/>
  <c r="B330" i="1" s="1"/>
  <c r="B334" i="1" s="1"/>
  <c r="D322" i="1"/>
  <c r="D323" i="1" s="1"/>
  <c r="D324" i="1" s="1"/>
  <c r="D325" i="1" s="1"/>
  <c r="D326" i="1" s="1"/>
  <c r="D316" i="1"/>
  <c r="D317" i="1" s="1"/>
  <c r="D318" i="1" s="1"/>
  <c r="D319" i="1" s="1"/>
  <c r="D329" i="1"/>
  <c r="D330" i="1" s="1"/>
  <c r="H13" i="3"/>
  <c r="B15" i="1"/>
  <c r="D33" i="1"/>
  <c r="D34" i="1" s="1"/>
  <c r="B332" i="1"/>
  <c r="B331" i="1"/>
  <c r="B325" i="1"/>
  <c r="D331" i="1"/>
  <c r="D332" i="1"/>
  <c r="D333" i="1" s="1"/>
  <c r="D334" i="1" s="1"/>
  <c r="D38" i="11"/>
  <c r="D70" i="10"/>
  <c r="D47" i="10"/>
  <c r="D20" i="10"/>
  <c r="D20" i="13"/>
  <c r="D42" i="13"/>
  <c r="D7" i="11"/>
  <c r="D13" i="11"/>
  <c r="D37" i="11"/>
  <c r="D45" i="11"/>
  <c r="D32" i="11"/>
  <c r="D12" i="11"/>
  <c r="D19" i="11"/>
  <c r="C37" i="1" l="1"/>
  <c r="B333" i="1"/>
  <c r="C19" i="11"/>
  <c r="C13" i="11"/>
  <c r="C14" i="11"/>
  <c r="C15" i="11"/>
  <c r="E72" i="10"/>
  <c r="E74" i="10"/>
  <c r="E73" i="10"/>
  <c r="E71" i="10"/>
  <c r="B323" i="1"/>
  <c r="B12" i="1"/>
  <c r="C19" i="1"/>
  <c r="C13" i="3"/>
  <c r="C322" i="1" s="1"/>
  <c r="C323" i="1" s="1"/>
  <c r="C324" i="1" s="1"/>
  <c r="C325" i="1" s="1"/>
  <c r="C326" i="1" s="1"/>
  <c r="C6" i="11"/>
  <c r="C7" i="11" s="1"/>
  <c r="C8" i="11" s="1"/>
  <c r="C9" i="11" s="1"/>
  <c r="B326" i="1"/>
  <c r="B14" i="1"/>
  <c r="C11" i="1"/>
  <c r="D286" i="1"/>
  <c r="D289" i="1" s="1"/>
  <c r="C6" i="1"/>
  <c r="D35" i="12"/>
  <c r="C100" i="1"/>
  <c r="C99" i="1"/>
  <c r="D34" i="12"/>
  <c r="C10" i="3"/>
  <c r="E39" i="11"/>
  <c r="E40" i="11" s="1"/>
  <c r="E41" i="11" s="1"/>
  <c r="D8" i="3"/>
  <c r="D39" i="1"/>
  <c r="D40" i="1" s="1"/>
  <c r="D41" i="1" s="1"/>
  <c r="D46" i="1"/>
  <c r="D47" i="1" s="1"/>
  <c r="D48" i="1" s="1"/>
  <c r="D49" i="1" s="1"/>
  <c r="E46" i="11"/>
  <c r="E47" i="11" s="1"/>
  <c r="E48" i="11" s="1"/>
  <c r="E49" i="11" s="1"/>
  <c r="E33" i="11"/>
  <c r="E34" i="11" s="1"/>
  <c r="C31" i="11"/>
  <c r="C32" i="11" s="1"/>
  <c r="C33" i="11" s="1"/>
  <c r="C34" i="11" s="1"/>
  <c r="C44" i="11"/>
  <c r="B44" i="1"/>
  <c r="B8" i="3"/>
  <c r="C37" i="11"/>
  <c r="B31" i="1"/>
  <c r="B32" i="1" s="1"/>
  <c r="B33" i="1" s="1"/>
  <c r="B34" i="1" s="1"/>
  <c r="F7" i="3"/>
  <c r="D288" i="1"/>
  <c r="D290" i="1"/>
  <c r="C316" i="1"/>
  <c r="C329" i="1"/>
  <c r="D7" i="12"/>
  <c r="D6" i="12"/>
  <c r="C66" i="1"/>
  <c r="C65" i="1"/>
  <c r="B37" i="1"/>
  <c r="C16" i="11"/>
  <c r="C18" i="1"/>
  <c r="C21" i="11" l="1"/>
  <c r="C20" i="11"/>
  <c r="C24" i="11" s="1"/>
  <c r="C22" i="11"/>
  <c r="C23" i="11"/>
  <c r="D287" i="1"/>
  <c r="D47" i="12"/>
  <c r="D40" i="12"/>
  <c r="B39" i="1"/>
  <c r="B40" i="1"/>
  <c r="B41" i="1"/>
  <c r="B38" i="1"/>
  <c r="C333" i="1"/>
  <c r="C332" i="1"/>
  <c r="C331" i="1"/>
  <c r="C334" i="1"/>
  <c r="C330" i="1"/>
  <c r="C19" i="12"/>
  <c r="B78" i="1"/>
  <c r="F8" i="3"/>
  <c r="C6" i="12"/>
  <c r="C7" i="12" s="1"/>
  <c r="C8" i="12" s="1"/>
  <c r="C9" i="12" s="1"/>
  <c r="C47" i="12"/>
  <c r="C12" i="12"/>
  <c r="B65" i="1"/>
  <c r="B66" i="1" s="1"/>
  <c r="B67" i="1" s="1"/>
  <c r="B68" i="1" s="1"/>
  <c r="B112" i="1"/>
  <c r="B71" i="1"/>
  <c r="B9" i="3"/>
  <c r="E21" i="12"/>
  <c r="E22" i="12" s="1"/>
  <c r="E23" i="12" s="1"/>
  <c r="E24" i="12" s="1"/>
  <c r="E14" i="12"/>
  <c r="E15" i="12" s="1"/>
  <c r="E16" i="12" s="1"/>
  <c r="D73" i="1"/>
  <c r="D74" i="1" s="1"/>
  <c r="D75" i="1" s="1"/>
  <c r="D80" i="1"/>
  <c r="D81" i="1" s="1"/>
  <c r="D82" i="1" s="1"/>
  <c r="D83" i="1" s="1"/>
  <c r="D67" i="1"/>
  <c r="D68" i="1" s="1"/>
  <c r="E8" i="12"/>
  <c r="E9" i="12" s="1"/>
  <c r="D9" i="3"/>
  <c r="C105" i="1"/>
  <c r="C112" i="1"/>
  <c r="C106" i="1"/>
  <c r="C113" i="1"/>
  <c r="D20" i="12"/>
  <c r="D13" i="12"/>
  <c r="C39" i="11"/>
  <c r="C41" i="11"/>
  <c r="C40" i="11"/>
  <c r="C38" i="11"/>
  <c r="C78" i="1"/>
  <c r="C71" i="1"/>
  <c r="C79" i="1"/>
  <c r="C72" i="1"/>
  <c r="C318" i="1"/>
  <c r="C317" i="1"/>
  <c r="C319" i="1"/>
  <c r="B46" i="1"/>
  <c r="B48" i="1"/>
  <c r="B45" i="1"/>
  <c r="B49" i="1" s="1"/>
  <c r="B47" i="1"/>
  <c r="D12" i="12"/>
  <c r="D19" i="12"/>
  <c r="C48" i="11"/>
  <c r="C46" i="11"/>
  <c r="C45" i="11"/>
  <c r="C49" i="11" s="1"/>
  <c r="C47" i="11"/>
  <c r="C11" i="3"/>
  <c r="D6" i="13"/>
  <c r="C133" i="1"/>
  <c r="D48" i="12"/>
  <c r="D41" i="12"/>
  <c r="D35" i="13" l="1"/>
  <c r="C172" i="1"/>
  <c r="D6" i="10"/>
  <c r="C208" i="1"/>
  <c r="E42" i="12"/>
  <c r="E43" i="12" s="1"/>
  <c r="E44" i="12" s="1"/>
  <c r="D114" i="1"/>
  <c r="D115" i="1" s="1"/>
  <c r="D116" i="1" s="1"/>
  <c r="D117" i="1" s="1"/>
  <c r="E49" i="12"/>
  <c r="E50" i="12" s="1"/>
  <c r="E51" i="12" s="1"/>
  <c r="E52" i="12" s="1"/>
  <c r="E36" i="12"/>
  <c r="E37" i="12" s="1"/>
  <c r="D10" i="3"/>
  <c r="D101" i="1"/>
  <c r="D102" i="1" s="1"/>
  <c r="D107" i="1"/>
  <c r="D108" i="1" s="1"/>
  <c r="D109" i="1" s="1"/>
  <c r="B74" i="1"/>
  <c r="B72" i="1"/>
  <c r="B75" i="1"/>
  <c r="B73" i="1"/>
  <c r="C48" i="12"/>
  <c r="C52" i="12" s="1"/>
  <c r="C49" i="12"/>
  <c r="C51" i="12"/>
  <c r="C50" i="12"/>
  <c r="C22" i="12"/>
  <c r="C21" i="12"/>
  <c r="C20" i="12"/>
  <c r="C24" i="12" s="1"/>
  <c r="C23" i="12"/>
  <c r="B113" i="1"/>
  <c r="B117" i="1" s="1"/>
  <c r="B114" i="1"/>
  <c r="B116" i="1"/>
  <c r="B115" i="1"/>
  <c r="C146" i="1"/>
  <c r="C139" i="1"/>
  <c r="D12" i="13"/>
  <c r="D19" i="13"/>
  <c r="C40" i="12"/>
  <c r="B105" i="1"/>
  <c r="B99" i="1"/>
  <c r="B100" i="1" s="1"/>
  <c r="B101" i="1" s="1"/>
  <c r="B102" i="1" s="1"/>
  <c r="C34" i="12"/>
  <c r="C35" i="12" s="1"/>
  <c r="C36" i="12" s="1"/>
  <c r="C37" i="12" s="1"/>
  <c r="B10" i="3"/>
  <c r="F9" i="3"/>
  <c r="C13" i="12"/>
  <c r="C14" i="12"/>
  <c r="C15" i="12"/>
  <c r="C16" i="12"/>
  <c r="B81" i="1"/>
  <c r="B80" i="1"/>
  <c r="B79" i="1"/>
  <c r="B83" i="1" s="1"/>
  <c r="B82" i="1"/>
  <c r="C43" i="12" l="1"/>
  <c r="C42" i="12"/>
  <c r="C41" i="12"/>
  <c r="C44" i="12"/>
  <c r="C214" i="1"/>
  <c r="C221" i="1"/>
  <c r="D19" i="10"/>
  <c r="D12" i="10"/>
  <c r="C185" i="1"/>
  <c r="C178" i="1"/>
  <c r="B139" i="1"/>
  <c r="C12" i="13"/>
  <c r="B146" i="1"/>
  <c r="B11" i="3"/>
  <c r="B133" i="1"/>
  <c r="B134" i="1" s="1"/>
  <c r="B135" i="1" s="1"/>
  <c r="B136" i="1" s="1"/>
  <c r="C19" i="13"/>
  <c r="F10" i="3"/>
  <c r="C6" i="13"/>
  <c r="C7" i="13" s="1"/>
  <c r="C8" i="13" s="1"/>
  <c r="C9" i="13" s="1"/>
  <c r="B107" i="1"/>
  <c r="B108" i="1"/>
  <c r="B106" i="1"/>
  <c r="B109" i="1"/>
  <c r="D11" i="3"/>
  <c r="E20" i="13"/>
  <c r="D147" i="1"/>
  <c r="E13" i="13"/>
  <c r="E14" i="13" s="1"/>
  <c r="E15" i="13" s="1"/>
  <c r="E16" i="13" s="1"/>
  <c r="D134" i="1"/>
  <c r="D135" i="1" s="1"/>
  <c r="D136" i="1" s="1"/>
  <c r="E7" i="13"/>
  <c r="E8" i="13" s="1"/>
  <c r="E9" i="13" s="1"/>
  <c r="D140" i="1"/>
  <c r="D141" i="1" s="1"/>
  <c r="D142" i="1" s="1"/>
  <c r="D143" i="1" s="1"/>
  <c r="E21" i="13"/>
  <c r="E22" i="13" s="1"/>
  <c r="E23" i="13" s="1"/>
  <c r="E24" i="13" s="1"/>
  <c r="D148" i="1"/>
  <c r="D149" i="1" s="1"/>
  <c r="D150" i="1" s="1"/>
  <c r="D151" i="1" s="1"/>
  <c r="D41" i="13"/>
  <c r="D48" i="13"/>
  <c r="C23" i="13" l="1"/>
  <c r="C21" i="13"/>
  <c r="C22" i="13"/>
  <c r="C20" i="13"/>
  <c r="C24" i="13" s="1"/>
  <c r="C13" i="13"/>
  <c r="C16" i="13"/>
  <c r="C14" i="13"/>
  <c r="C15" i="13"/>
  <c r="B140" i="1"/>
  <c r="B142" i="1"/>
  <c r="B141" i="1"/>
  <c r="B143" i="1"/>
  <c r="E34" i="10"/>
  <c r="E35" i="10" s="1"/>
  <c r="E36" i="10" s="1"/>
  <c r="E37" i="10" s="1"/>
  <c r="E7" i="10"/>
  <c r="E8" i="10" s="1"/>
  <c r="E9" i="10" s="1"/>
  <c r="E49" i="13"/>
  <c r="E50" i="13" s="1"/>
  <c r="E51" i="13" s="1"/>
  <c r="E52" i="13" s="1"/>
  <c r="E53" i="13" s="1"/>
  <c r="E64" i="10"/>
  <c r="E65" i="10" s="1"/>
  <c r="E66" i="10" s="1"/>
  <c r="E67" i="10" s="1"/>
  <c r="E47" i="10"/>
  <c r="E48" i="10" s="1"/>
  <c r="E49" i="10" s="1"/>
  <c r="E50" i="10" s="1"/>
  <c r="E51" i="10" s="1"/>
  <c r="E52" i="10" s="1"/>
  <c r="E13" i="10"/>
  <c r="E14" i="10" s="1"/>
  <c r="E15" i="10" s="1"/>
  <c r="E16" i="10" s="1"/>
  <c r="E42" i="13"/>
  <c r="E43" i="13" s="1"/>
  <c r="E44" i="13" s="1"/>
  <c r="E45" i="13" s="1"/>
  <c r="E36" i="13"/>
  <c r="E37" i="13" s="1"/>
  <c r="E38" i="13" s="1"/>
  <c r="D280" i="1"/>
  <c r="D281" i="1" s="1"/>
  <c r="D282" i="1" s="1"/>
  <c r="D283" i="1" s="1"/>
  <c r="D12" i="3"/>
  <c r="D215" i="1"/>
  <c r="D216" i="1" s="1"/>
  <c r="D217" i="1" s="1"/>
  <c r="D218" i="1" s="1"/>
  <c r="D209" i="1"/>
  <c r="D210" i="1" s="1"/>
  <c r="D211" i="1" s="1"/>
  <c r="D186" i="1"/>
  <c r="D187" i="1" s="1"/>
  <c r="D188" i="1" s="1"/>
  <c r="D189" i="1" s="1"/>
  <c r="D190" i="1" s="1"/>
  <c r="D173" i="1"/>
  <c r="D174" i="1" s="1"/>
  <c r="D175" i="1" s="1"/>
  <c r="E40" i="10"/>
  <c r="E41" i="10" s="1"/>
  <c r="E42" i="10" s="1"/>
  <c r="E43" i="10" s="1"/>
  <c r="E44" i="10" s="1"/>
  <c r="D222" i="1"/>
  <c r="D223" i="1" s="1"/>
  <c r="D224" i="1" s="1"/>
  <c r="D225" i="1" s="1"/>
  <c r="D226" i="1" s="1"/>
  <c r="E20" i="10"/>
  <c r="E21" i="10" s="1"/>
  <c r="E22" i="10" s="1"/>
  <c r="E23" i="10" s="1"/>
  <c r="E24" i="10" s="1"/>
  <c r="D244" i="1"/>
  <c r="D245" i="1" s="1"/>
  <c r="D246" i="1" s="1"/>
  <c r="D247" i="1" s="1"/>
  <c r="D179" i="1"/>
  <c r="D180" i="1" s="1"/>
  <c r="D181" i="1" s="1"/>
  <c r="D182" i="1" s="1"/>
  <c r="D250" i="1"/>
  <c r="D251" i="1" s="1"/>
  <c r="D252" i="1" s="1"/>
  <c r="D253" i="1" s="1"/>
  <c r="D254" i="1" s="1"/>
  <c r="D257" i="1"/>
  <c r="D258" i="1" s="1"/>
  <c r="D259" i="1" s="1"/>
  <c r="D260" i="1" s="1"/>
  <c r="D261" i="1" s="1"/>
  <c r="D262" i="1" s="1"/>
  <c r="C70" i="10"/>
  <c r="C12" i="10"/>
  <c r="C19" i="10"/>
  <c r="C41" i="13"/>
  <c r="B250" i="1"/>
  <c r="B293" i="1"/>
  <c r="B286" i="1"/>
  <c r="B172" i="1"/>
  <c r="B173" i="1" s="1"/>
  <c r="B174" i="1" s="1"/>
  <c r="B175" i="1" s="1"/>
  <c r="B12" i="3"/>
  <c r="F11" i="3"/>
  <c r="B280" i="1"/>
  <c r="B281" i="1" s="1"/>
  <c r="B282" i="1" s="1"/>
  <c r="B283" i="1" s="1"/>
  <c r="C40" i="10"/>
  <c r="C47" i="10"/>
  <c r="C77" i="10"/>
  <c r="C35" i="13"/>
  <c r="C36" i="13" s="1"/>
  <c r="C37" i="13" s="1"/>
  <c r="C38" i="13" s="1"/>
  <c r="C64" i="10"/>
  <c r="C65" i="10" s="1"/>
  <c r="C66" i="10" s="1"/>
  <c r="C67" i="10" s="1"/>
  <c r="C6" i="10"/>
  <c r="C7" i="10" s="1"/>
  <c r="C8" i="10" s="1"/>
  <c r="C9" i="10" s="1"/>
  <c r="C48" i="13"/>
  <c r="B214" i="1"/>
  <c r="B244" i="1"/>
  <c r="B245" i="1" s="1"/>
  <c r="B246" i="1" s="1"/>
  <c r="B247" i="1" s="1"/>
  <c r="B221" i="1"/>
  <c r="C34" i="10"/>
  <c r="C35" i="10" s="1"/>
  <c r="C36" i="10" s="1"/>
  <c r="C37" i="10" s="1"/>
  <c r="B257" i="1"/>
  <c r="B185" i="1"/>
  <c r="B208" i="1"/>
  <c r="B209" i="1" s="1"/>
  <c r="B210" i="1" s="1"/>
  <c r="B211" i="1" s="1"/>
  <c r="B178" i="1"/>
  <c r="B148" i="1"/>
  <c r="B149" i="1"/>
  <c r="B147" i="1"/>
  <c r="B151" i="1" s="1"/>
  <c r="B150" i="1"/>
  <c r="B289" i="1" l="1"/>
  <c r="B288" i="1"/>
  <c r="B287" i="1"/>
  <c r="B290" i="1"/>
  <c r="C20" i="10"/>
  <c r="C24" i="10" s="1"/>
  <c r="C23" i="10"/>
  <c r="C21" i="10"/>
  <c r="C22" i="10"/>
  <c r="C51" i="13"/>
  <c r="C52" i="13"/>
  <c r="C49" i="13"/>
  <c r="C53" i="13" s="1"/>
  <c r="C50" i="13"/>
  <c r="C80" i="10"/>
  <c r="C79" i="10"/>
  <c r="C78" i="10"/>
  <c r="C82" i="10" s="1"/>
  <c r="C81" i="10"/>
  <c r="B297" i="1"/>
  <c r="B294" i="1"/>
  <c r="B298" i="1" s="1"/>
  <c r="B296" i="1"/>
  <c r="B295" i="1"/>
  <c r="C13" i="10"/>
  <c r="C15" i="10"/>
  <c r="C14" i="10"/>
  <c r="C16" i="10"/>
  <c r="B216" i="1"/>
  <c r="B217" i="1"/>
  <c r="B218" i="1"/>
  <c r="B215" i="1"/>
  <c r="B224" i="1"/>
  <c r="B222" i="1"/>
  <c r="B226" i="1" s="1"/>
  <c r="B225" i="1"/>
  <c r="B223" i="1"/>
  <c r="C49" i="10"/>
  <c r="C48" i="10"/>
  <c r="C52" i="10" s="1"/>
  <c r="C51" i="10"/>
  <c r="C50" i="10"/>
  <c r="B254" i="1"/>
  <c r="B252" i="1"/>
  <c r="B251" i="1"/>
  <c r="B253" i="1"/>
  <c r="D293" i="1"/>
  <c r="E77" i="10"/>
  <c r="B259" i="1"/>
  <c r="B258" i="1"/>
  <c r="B262" i="1" s="1"/>
  <c r="B260" i="1"/>
  <c r="B261" i="1"/>
  <c r="B180" i="1"/>
  <c r="B182" i="1"/>
  <c r="B181" i="1"/>
  <c r="B179" i="1"/>
  <c r="C73" i="10"/>
  <c r="C74" i="10"/>
  <c r="C72" i="10"/>
  <c r="C71" i="10"/>
  <c r="B188" i="1"/>
  <c r="B187" i="1"/>
  <c r="B186" i="1"/>
  <c r="B190" i="1" s="1"/>
  <c r="B189" i="1"/>
  <c r="C41" i="10"/>
  <c r="C42" i="10"/>
  <c r="C43" i="10"/>
  <c r="C44" i="10"/>
  <c r="C45" i="13"/>
  <c r="C44" i="13"/>
  <c r="C42" i="13"/>
  <c r="C43" i="13"/>
  <c r="D298" i="1" l="1"/>
  <c r="D295" i="1"/>
  <c r="D294" i="1"/>
  <c r="D297" i="1"/>
  <c r="D296" i="1"/>
  <c r="E82" i="10"/>
  <c r="E79" i="10"/>
  <c r="E81" i="10"/>
  <c r="E80" i="10"/>
  <c r="E78" i="10"/>
</calcChain>
</file>

<file path=xl/sharedStrings.xml><?xml version="1.0" encoding="utf-8"?>
<sst xmlns="http://schemas.openxmlformats.org/spreadsheetml/2006/main" count="586" uniqueCount="72">
  <si>
    <t xml:space="preserve">Name: </t>
  </si>
  <si>
    <t>Phase 1.0</t>
  </si>
  <si>
    <t xml:space="preserve">4 Meals </t>
  </si>
  <si>
    <t xml:space="preserve">Protein </t>
  </si>
  <si>
    <t xml:space="preserve">Carbs </t>
  </si>
  <si>
    <t xml:space="preserve">Fat </t>
  </si>
  <si>
    <t>Meal 1 / Pre-Workout</t>
  </si>
  <si>
    <t>Meal 2 / Post-Workout</t>
  </si>
  <si>
    <t>Meal 3</t>
  </si>
  <si>
    <t xml:space="preserve">Meal 4 </t>
  </si>
  <si>
    <t xml:space="preserve">5 Meals </t>
  </si>
  <si>
    <t>Protein</t>
  </si>
  <si>
    <t>Carbs</t>
  </si>
  <si>
    <t xml:space="preserve">Meal 5 </t>
  </si>
  <si>
    <t xml:space="preserve">6 Meals </t>
  </si>
  <si>
    <t xml:space="preserve">Meal 3 </t>
  </si>
  <si>
    <t>Meal 6</t>
  </si>
  <si>
    <t>Phase 1.1</t>
  </si>
  <si>
    <t>Phase 2.0</t>
  </si>
  <si>
    <t>Phase 2.1</t>
  </si>
  <si>
    <t>Phase 3.0</t>
  </si>
  <si>
    <t xml:space="preserve">Meal 1 / Post Workout </t>
  </si>
  <si>
    <t xml:space="preserve">Meal 2 </t>
  </si>
  <si>
    <t>Phase 3.1</t>
  </si>
  <si>
    <t>Phase 4.0</t>
  </si>
  <si>
    <t xml:space="preserve">Phase 4.1 </t>
  </si>
  <si>
    <t xml:space="preserve">Meal 1 </t>
  </si>
  <si>
    <r>
      <rPr>
        <b/>
        <sz val="36"/>
        <color theme="0"/>
        <rFont val="Bebas Neue Regular"/>
      </rPr>
      <t>Phase 4.2</t>
    </r>
    <r>
      <rPr>
        <b/>
        <sz val="30"/>
        <color theme="0"/>
        <rFont val="Bebas Neue Regular"/>
      </rPr>
      <t xml:space="preserve"> </t>
    </r>
  </si>
  <si>
    <t xml:space="preserve">Refeed Day </t>
  </si>
  <si>
    <t>Meal 1</t>
  </si>
  <si>
    <t xml:space="preserve">Client's Name </t>
  </si>
  <si>
    <t xml:space="preserve">Client's Weight </t>
  </si>
  <si>
    <t xml:space="preserve">Fats </t>
  </si>
  <si>
    <t xml:space="preserve">Water </t>
  </si>
  <si>
    <t xml:space="preserve">Women: 180-200 </t>
  </si>
  <si>
    <t xml:space="preserve">Phase 1 </t>
  </si>
  <si>
    <t xml:space="preserve">Phase 1.1 </t>
  </si>
  <si>
    <t xml:space="preserve">Phase 2 </t>
  </si>
  <si>
    <t xml:space="preserve">Phase 2.1 </t>
  </si>
  <si>
    <t>Phase 3</t>
  </si>
  <si>
    <t xml:space="preserve">Phase 3.1 </t>
  </si>
  <si>
    <t>Phase 4.2</t>
  </si>
  <si>
    <t>Refeed</t>
  </si>
  <si>
    <t xml:space="preserve"> Carbs </t>
  </si>
  <si>
    <t xml:space="preserve">   Fat </t>
  </si>
  <si>
    <t>Carb Meal</t>
  </si>
  <si>
    <t>Non-Carb Meal</t>
  </si>
  <si>
    <t xml:space="preserve">Women </t>
  </si>
  <si>
    <t>Protein %</t>
  </si>
  <si>
    <t>Carb %</t>
  </si>
  <si>
    <t xml:space="preserve">Fat % </t>
  </si>
  <si>
    <t xml:space="preserve">Men </t>
  </si>
  <si>
    <t xml:space="preserve">Carb % </t>
  </si>
  <si>
    <t>Women: 100-120</t>
  </si>
  <si>
    <t xml:space="preserve">Men: 100-150 </t>
  </si>
  <si>
    <t>Women: 121-135</t>
  </si>
  <si>
    <t>Men: 151-175</t>
  </si>
  <si>
    <t xml:space="preserve">Women: 136-150 </t>
  </si>
  <si>
    <t>Men: 176-200</t>
  </si>
  <si>
    <t>Women: 151-165</t>
  </si>
  <si>
    <t>Men: 201-225</t>
  </si>
  <si>
    <t>Women: 166-179</t>
  </si>
  <si>
    <t>Men: 226-250</t>
  </si>
  <si>
    <t>Men: 251-299</t>
  </si>
  <si>
    <t>Women: 201-224</t>
  </si>
  <si>
    <t xml:space="preserve">Men: 300+ </t>
  </si>
  <si>
    <t>Women: 225-249</t>
  </si>
  <si>
    <t>Women: 250-299</t>
  </si>
  <si>
    <t xml:space="preserve">Women: 300+ </t>
  </si>
  <si>
    <t xml:space="preserve">CPP </t>
  </si>
  <si>
    <t xml:space="preserve">    Fat </t>
  </si>
  <si>
    <t>Lexi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</si>
</sst>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2"/>
      <color theme="1"/>
      <name val="Calibri"/>
      <family val="2"/>
      <scheme val="minor"/>
    </font>
    <font>
      <b/>
      <sz val="36"/>
      <color theme="0"/>
      <name val="Bebas Neue Regular"/>
    </font>
    <font>
      <b/>
      <sz val="18"/>
      <color theme="0"/>
      <name val="Bebas Neue Regular"/>
    </font>
    <font>
      <b/>
      <sz val="14"/>
      <color theme="0"/>
      <name val="Bebas Neue Regular"/>
    </font>
    <font>
      <sz val="14"/>
      <color theme="1"/>
      <name val="Bebas Neue Regular"/>
    </font>
    <font>
      <sz val="12"/>
      <color theme="1"/>
      <name val="Bebas Neue Regular"/>
    </font>
    <font>
      <b/>
      <sz val="20"/>
      <color theme="1"/>
      <name val="Bernard MT Condensed"/>
      <family val="1"/>
    </font>
    <font>
      <sz val="12"/>
      <color theme="0"/>
      <name val="Calibri"/>
      <family val="2"/>
      <scheme val="minor"/>
    </font>
    <font>
      <b/>
      <sz val="30"/>
      <color theme="0"/>
      <name val="Bebas Neue Regular"/>
    </font>
    <font>
      <b/>
      <sz val="20"/>
      <color theme="1"/>
      <name val="Bebas Neue Regular"/>
    </font>
    <font>
      <b/>
      <sz val="16"/>
      <color theme="0"/>
      <name val="Bebas Neue Regula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3" borderId="4" xfId="0" applyFont="1" applyFill="1" applyBorder="1"/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0" borderId="7" xfId="0" applyFont="1" applyBorder="1"/>
    <xf numFmtId="0" fontId="4" fillId="0" borderId="10" xfId="0" applyFont="1" applyBorder="1"/>
    <xf numFmtId="0" fontId="4" fillId="0" borderId="13" xfId="0" applyFont="1" applyBorder="1"/>
    <xf numFmtId="0" fontId="5" fillId="0" borderId="17" xfId="0" applyFont="1" applyBorder="1"/>
    <xf numFmtId="0" fontId="5" fillId="0" borderId="0" xfId="0" applyFont="1" applyBorder="1"/>
    <xf numFmtId="0" fontId="5" fillId="0" borderId="18" xfId="0" applyFont="1" applyBorder="1"/>
    <xf numFmtId="164" fontId="4" fillId="0" borderId="0" xfId="0" applyNumberFormat="1" applyFont="1" applyBorder="1"/>
    <xf numFmtId="0" fontId="4" fillId="0" borderId="0" xfId="0" applyFont="1" applyBorder="1"/>
    <xf numFmtId="0" fontId="6" fillId="0" borderId="19" xfId="0" applyFont="1" applyBorder="1"/>
    <xf numFmtId="0" fontId="0" fillId="0" borderId="23" xfId="0" applyBorder="1"/>
    <xf numFmtId="0" fontId="0" fillId="0" borderId="13" xfId="0" applyBorder="1"/>
    <xf numFmtId="0" fontId="7" fillId="4" borderId="0" xfId="0" applyFont="1" applyFill="1" applyProtection="1">
      <protection locked="0"/>
    </xf>
    <xf numFmtId="2" fontId="7" fillId="4" borderId="0" xfId="0" applyNumberFormat="1" applyFont="1" applyFill="1" applyProtection="1"/>
    <xf numFmtId="0" fontId="7" fillId="4" borderId="0" xfId="0" applyFont="1" applyFill="1" applyProtection="1"/>
    <xf numFmtId="1" fontId="7" fillId="4" borderId="0" xfId="0" applyNumberFormat="1" applyFont="1" applyFill="1" applyProtection="1"/>
    <xf numFmtId="0" fontId="0" fillId="0" borderId="0" xfId="0" applyBorder="1"/>
    <xf numFmtId="164" fontId="0" fillId="0" borderId="0" xfId="0" applyNumberFormat="1"/>
    <xf numFmtId="1" fontId="4" fillId="0" borderId="8" xfId="0" applyNumberFormat="1" applyFont="1" applyBorder="1"/>
    <xf numFmtId="1" fontId="4" fillId="0" borderId="9" xfId="0" applyNumberFormat="1" applyFont="1" applyBorder="1"/>
    <xf numFmtId="1" fontId="4" fillId="0" borderId="11" xfId="0" applyNumberFormat="1" applyFont="1" applyBorder="1"/>
    <xf numFmtId="1" fontId="4" fillId="0" borderId="12" xfId="0" applyNumberFormat="1" applyFont="1" applyBorder="1"/>
    <xf numFmtId="1" fontId="4" fillId="0" borderId="14" xfId="0" applyNumberFormat="1" applyFont="1" applyBorder="1"/>
    <xf numFmtId="1" fontId="4" fillId="0" borderId="15" xfId="0" applyNumberFormat="1" applyFont="1" applyBorder="1"/>
    <xf numFmtId="1" fontId="4" fillId="0" borderId="16" xfId="0" applyNumberFormat="1" applyFont="1" applyBorder="1"/>
    <xf numFmtId="1" fontId="5" fillId="0" borderId="0" xfId="0" applyNumberFormat="1" applyFont="1" applyBorder="1"/>
    <xf numFmtId="1" fontId="5" fillId="0" borderId="18" xfId="0" applyNumberFormat="1" applyFont="1" applyBorder="1"/>
    <xf numFmtId="0" fontId="0" fillId="0" borderId="0" xfId="0" applyFont="1"/>
    <xf numFmtId="1" fontId="0" fillId="0" borderId="0" xfId="0" applyNumberFormat="1" applyFont="1"/>
    <xf numFmtId="1" fontId="4" fillId="0" borderId="0" xfId="0" applyNumberFormat="1" applyFont="1" applyBorder="1"/>
    <xf numFmtId="164" fontId="4" fillId="0" borderId="9" xfId="0" applyNumberFormat="1" applyFont="1" applyBorder="1"/>
    <xf numFmtId="0" fontId="4" fillId="0" borderId="23" xfId="0" applyFont="1" applyBorder="1"/>
    <xf numFmtId="1" fontId="4" fillId="0" borderId="28" xfId="0" applyNumberFormat="1" applyFont="1" applyBorder="1"/>
    <xf numFmtId="1" fontId="4" fillId="0" borderId="24" xfId="0" applyNumberFormat="1" applyFont="1" applyBorder="1"/>
    <xf numFmtId="0" fontId="7" fillId="0" borderId="0" xfId="0" applyFont="1"/>
    <xf numFmtId="1" fontId="7" fillId="0" borderId="0" xfId="0" applyNumberFormat="1" applyFont="1"/>
    <xf numFmtId="0" fontId="2" fillId="3" borderId="17" xfId="0" applyFont="1" applyFill="1" applyBorder="1"/>
    <xf numFmtId="0" fontId="9" fillId="0" borderId="19" xfId="0" applyFont="1" applyBorder="1" applyAlignment="1">
      <alignment horizontal="center"/>
    </xf>
    <xf numFmtId="0" fontId="10" fillId="3" borderId="0" xfId="0" applyFont="1" applyFill="1" applyBorder="1" applyAlignment="1">
      <alignment horizontal="left"/>
    </xf>
    <xf numFmtId="0" fontId="10" fillId="3" borderId="18" xfId="0" applyFont="1" applyFill="1" applyBorder="1" applyAlignment="1">
      <alignment horizontal="left"/>
    </xf>
    <xf numFmtId="0" fontId="11" fillId="0" borderId="17" xfId="0" applyFont="1" applyBorder="1"/>
    <xf numFmtId="1" fontId="11" fillId="0" borderId="0" xfId="0" applyNumberFormat="1" applyFont="1" applyBorder="1"/>
    <xf numFmtId="1" fontId="11" fillId="0" borderId="18" xfId="0" applyNumberFormat="1" applyFont="1" applyBorder="1"/>
    <xf numFmtId="0" fontId="11" fillId="5" borderId="17" xfId="0" applyFont="1" applyFill="1" applyBorder="1"/>
    <xf numFmtId="1" fontId="11" fillId="5" borderId="0" xfId="0" applyNumberFormat="1" applyFont="1" applyFill="1" applyBorder="1"/>
    <xf numFmtId="1" fontId="11" fillId="5" borderId="18" xfId="0" applyNumberFormat="1" applyFont="1" applyFill="1" applyBorder="1"/>
    <xf numFmtId="0" fontId="11" fillId="5" borderId="25" xfId="0" applyFont="1" applyFill="1" applyBorder="1"/>
    <xf numFmtId="1" fontId="11" fillId="5" borderId="26" xfId="0" applyNumberFormat="1" applyFont="1" applyFill="1" applyBorder="1"/>
    <xf numFmtId="1" fontId="11" fillId="5" borderId="27" xfId="0" applyNumberFormat="1" applyFont="1" applyFill="1" applyBorder="1"/>
    <xf numFmtId="164" fontId="11" fillId="0" borderId="18" xfId="0" applyNumberFormat="1" applyFont="1" applyBorder="1"/>
    <xf numFmtId="164" fontId="11" fillId="5" borderId="18" xfId="0" applyNumberFormat="1" applyFont="1" applyFill="1" applyBorder="1"/>
    <xf numFmtId="0" fontId="0" fillId="7" borderId="24" xfId="0" applyFill="1" applyBorder="1" applyProtection="1">
      <protection locked="0"/>
    </xf>
    <xf numFmtId="0" fontId="0" fillId="7" borderId="16" xfId="0" applyFill="1" applyBorder="1" applyProtection="1">
      <protection locked="0"/>
    </xf>
    <xf numFmtId="0" fontId="0" fillId="7" borderId="19" xfId="0" applyFill="1" applyBorder="1" applyProtection="1">
      <protection locked="0"/>
    </xf>
    <xf numFmtId="0" fontId="9" fillId="0" borderId="20" xfId="0" applyFont="1" applyBorder="1" applyAlignment="1">
      <alignment horizontal="center"/>
    </xf>
    <xf numFmtId="0" fontId="11" fillId="0" borderId="17" xfId="0" applyFont="1" applyFill="1" applyBorder="1"/>
    <xf numFmtId="0" fontId="5" fillId="5" borderId="17" xfId="0" applyFont="1" applyFill="1" applyBorder="1"/>
    <xf numFmtId="0" fontId="5" fillId="5" borderId="0" xfId="0" applyFont="1" applyFill="1" applyBorder="1"/>
    <xf numFmtId="0" fontId="5" fillId="5" borderId="18" xfId="0" applyFont="1" applyFill="1" applyBorder="1"/>
    <xf numFmtId="0" fontId="11" fillId="4" borderId="17" xfId="0" applyFont="1" applyFill="1" applyBorder="1"/>
    <xf numFmtId="1" fontId="11" fillId="0" borderId="0" xfId="0" applyNumberFormat="1" applyFont="1" applyFill="1" applyBorder="1"/>
    <xf numFmtId="1" fontId="11" fillId="0" borderId="18" xfId="0" applyNumberFormat="1" applyFont="1" applyFill="1" applyBorder="1"/>
    <xf numFmtId="1" fontId="5" fillId="0" borderId="0" xfId="0" applyNumberFormat="1" applyFont="1"/>
    <xf numFmtId="1" fontId="11" fillId="0" borderId="0" xfId="0" applyNumberFormat="1" applyFont="1"/>
    <xf numFmtId="1" fontId="11" fillId="5" borderId="0" xfId="0" applyNumberFormat="1" applyFont="1" applyFill="1"/>
    <xf numFmtId="0" fontId="12" fillId="0" borderId="17" xfId="0" applyFont="1" applyFill="1" applyBorder="1"/>
    <xf numFmtId="1" fontId="12" fillId="0" borderId="0" xfId="0" applyNumberFormat="1" applyFont="1" applyFill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0</xdr:rowOff>
    </xdr:from>
    <xdr:to>
      <xdr:col>4</xdr:col>
      <xdr:colOff>170250</xdr:colOff>
      <xdr:row>1</xdr:row>
      <xdr:rowOff>304800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5AC4D5-3786-E546-AD4B-124CDFE26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0"/>
          <a:ext cx="4577150" cy="195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901700</xdr:colOff>
      <xdr:row>0</xdr:row>
      <xdr:rowOff>254000</xdr:rowOff>
    </xdr:from>
    <xdr:to>
      <xdr:col>4</xdr:col>
      <xdr:colOff>127000</xdr:colOff>
      <xdr:row>3</xdr:row>
      <xdr:rowOff>67541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A33EFF-3356-A444-8014-A8C2FEC6E0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0" y="254000"/>
          <a:ext cx="3111500" cy="2404341"/>
        </a:xfrm>
        <a:prstGeom prst="rect">
          <a:avLst/>
        </a:prstGeom>
      </xdr:spPr>
    </xdr:pic>
    <xdr:clientData/>
  </xdr:twoCellAnchor>
  <xdr:twoCellAnchor editAs="oneCell">
    <xdr:from>
      <xdr:col>1</xdr:col>
      <xdr:colOff>901700</xdr:colOff>
      <xdr:row>26</xdr:row>
      <xdr:rowOff>241300</xdr:rowOff>
    </xdr:from>
    <xdr:to>
      <xdr:col>4</xdr:col>
      <xdr:colOff>127000</xdr:colOff>
      <xdr:row>28</xdr:row>
      <xdr:rowOff>410441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4DC201B-4376-D944-B1E3-6A4B8B03D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0" y="9448800"/>
          <a:ext cx="3111500" cy="2404341"/>
        </a:xfrm>
        <a:prstGeom prst="rect">
          <a:avLst/>
        </a:prstGeom>
      </xdr:spPr>
    </xdr:pic>
    <xdr:clientData/>
  </xdr:twoCellAnchor>
  <xdr:oneCellAnchor>
    <xdr:from>
      <xdr:col>2</xdr:col>
      <xdr:colOff>757162</xdr:colOff>
      <xdr:row>4</xdr:row>
      <xdr:rowOff>35000</xdr:rowOff>
    </xdr:from>
    <xdr:ext cx="257064" cy="268346"/>
    <xdr:pic>
      <xdr:nvPicPr>
        <xdr:cNvPr id="6" name="Picture 5">
          <a:extLst>
            <a:ext uri="{FF2B5EF4-FFF2-40B4-BE49-F238E27FC236}">
              <a16:creationId xmlns:a16="http://schemas.microsoft.com/office/drawing/2014/main" id="{4DCDC135-0290-4D49-9948-EC6236BBF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59290" y="3187482"/>
          <a:ext cx="257064" cy="268346"/>
        </a:xfrm>
        <a:prstGeom prst="rect">
          <a:avLst/>
        </a:prstGeom>
      </xdr:spPr>
    </xdr:pic>
    <xdr:clientData/>
  </xdr:oneCellAnchor>
  <xdr:oneCellAnchor>
    <xdr:from>
      <xdr:col>2</xdr:col>
      <xdr:colOff>748155</xdr:colOff>
      <xdr:row>10</xdr:row>
      <xdr:rowOff>44007</xdr:rowOff>
    </xdr:from>
    <xdr:ext cx="257064" cy="268346"/>
    <xdr:pic>
      <xdr:nvPicPr>
        <xdr:cNvPr id="7" name="Picture 6">
          <a:extLst>
            <a:ext uri="{FF2B5EF4-FFF2-40B4-BE49-F238E27FC236}">
              <a16:creationId xmlns:a16="http://schemas.microsoft.com/office/drawing/2014/main" id="{7BE7E9DC-1DB4-8F40-A796-2B30A1460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50283" y="4664645"/>
          <a:ext cx="257064" cy="268346"/>
        </a:xfrm>
        <a:prstGeom prst="rect">
          <a:avLst/>
        </a:prstGeom>
      </xdr:spPr>
    </xdr:pic>
    <xdr:clientData/>
  </xdr:oneCellAnchor>
  <xdr:oneCellAnchor>
    <xdr:from>
      <xdr:col>2</xdr:col>
      <xdr:colOff>757161</xdr:colOff>
      <xdr:row>17</xdr:row>
      <xdr:rowOff>44007</xdr:rowOff>
    </xdr:from>
    <xdr:ext cx="257064" cy="268346"/>
    <xdr:pic>
      <xdr:nvPicPr>
        <xdr:cNvPr id="9" name="Picture 8">
          <a:extLst>
            <a:ext uri="{FF2B5EF4-FFF2-40B4-BE49-F238E27FC236}">
              <a16:creationId xmlns:a16="http://schemas.microsoft.com/office/drawing/2014/main" id="{C7E20A47-1FF8-2543-B239-8087A1083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59289" y="6375993"/>
          <a:ext cx="257064" cy="268346"/>
        </a:xfrm>
        <a:prstGeom prst="rect">
          <a:avLst/>
        </a:prstGeom>
      </xdr:spPr>
    </xdr:pic>
    <xdr:clientData/>
  </xdr:oneCellAnchor>
  <xdr:oneCellAnchor>
    <xdr:from>
      <xdr:col>2</xdr:col>
      <xdr:colOff>754446</xdr:colOff>
      <xdr:row>29</xdr:row>
      <xdr:rowOff>57282</xdr:rowOff>
    </xdr:from>
    <xdr:ext cx="257064" cy="268346"/>
    <xdr:pic>
      <xdr:nvPicPr>
        <xdr:cNvPr id="10" name="Picture 9">
          <a:extLst>
            <a:ext uri="{FF2B5EF4-FFF2-40B4-BE49-F238E27FC236}">
              <a16:creationId xmlns:a16="http://schemas.microsoft.com/office/drawing/2014/main" id="{F6BC399B-132D-E446-A4E4-673AB206D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56574" y="12162814"/>
          <a:ext cx="257064" cy="268346"/>
        </a:xfrm>
        <a:prstGeom prst="rect">
          <a:avLst/>
        </a:prstGeom>
      </xdr:spPr>
    </xdr:pic>
    <xdr:clientData/>
  </xdr:oneCellAnchor>
  <xdr:oneCellAnchor>
    <xdr:from>
      <xdr:col>2</xdr:col>
      <xdr:colOff>745439</xdr:colOff>
      <xdr:row>35</xdr:row>
      <xdr:rowOff>57281</xdr:rowOff>
    </xdr:from>
    <xdr:ext cx="257064" cy="268346"/>
    <xdr:pic>
      <xdr:nvPicPr>
        <xdr:cNvPr id="11" name="Picture 10">
          <a:extLst>
            <a:ext uri="{FF2B5EF4-FFF2-40B4-BE49-F238E27FC236}">
              <a16:creationId xmlns:a16="http://schemas.microsoft.com/office/drawing/2014/main" id="{45DEB3F2-38A9-7245-82F5-79ECB4845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47567" y="13630969"/>
          <a:ext cx="257064" cy="268346"/>
        </a:xfrm>
        <a:prstGeom prst="rect">
          <a:avLst/>
        </a:prstGeom>
      </xdr:spPr>
    </xdr:pic>
    <xdr:clientData/>
  </xdr:oneCellAnchor>
  <xdr:oneCellAnchor>
    <xdr:from>
      <xdr:col>2</xdr:col>
      <xdr:colOff>754447</xdr:colOff>
      <xdr:row>42</xdr:row>
      <xdr:rowOff>48275</xdr:rowOff>
    </xdr:from>
    <xdr:ext cx="257064" cy="268346"/>
    <xdr:pic>
      <xdr:nvPicPr>
        <xdr:cNvPr id="12" name="Picture 11">
          <a:extLst>
            <a:ext uri="{FF2B5EF4-FFF2-40B4-BE49-F238E27FC236}">
              <a16:creationId xmlns:a16="http://schemas.microsoft.com/office/drawing/2014/main" id="{2615CE7A-2FA7-F24D-ABF9-3E80692CF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56575" y="15333310"/>
          <a:ext cx="257064" cy="268346"/>
        </a:xfrm>
        <a:prstGeom prst="rect">
          <a:avLst/>
        </a:prstGeom>
      </xdr:spPr>
    </xdr:pic>
    <xdr:clientData/>
  </xdr:oneCellAnchor>
  <xdr:oneCellAnchor>
    <xdr:from>
      <xdr:col>3</xdr:col>
      <xdr:colOff>712702</xdr:colOff>
      <xdr:row>4</xdr:row>
      <xdr:rowOff>23070</xdr:rowOff>
    </xdr:from>
    <xdr:ext cx="251414" cy="269449"/>
    <xdr:pic>
      <xdr:nvPicPr>
        <xdr:cNvPr id="13" name="Picture 12">
          <a:extLst>
            <a:ext uri="{FF2B5EF4-FFF2-40B4-BE49-F238E27FC236}">
              <a16:creationId xmlns:a16="http://schemas.microsoft.com/office/drawing/2014/main" id="{3BBC275D-72B7-5548-82DF-6B00BFE97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96603" y="3175552"/>
          <a:ext cx="251414" cy="269449"/>
        </a:xfrm>
        <a:prstGeom prst="rect">
          <a:avLst/>
        </a:prstGeom>
      </xdr:spPr>
    </xdr:pic>
    <xdr:clientData/>
  </xdr:oneCellAnchor>
  <xdr:oneCellAnchor>
    <xdr:from>
      <xdr:col>3</xdr:col>
      <xdr:colOff>694688</xdr:colOff>
      <xdr:row>10</xdr:row>
      <xdr:rowOff>41084</xdr:rowOff>
    </xdr:from>
    <xdr:ext cx="251414" cy="269449"/>
    <xdr:pic>
      <xdr:nvPicPr>
        <xdr:cNvPr id="14" name="Picture 13">
          <a:extLst>
            <a:ext uri="{FF2B5EF4-FFF2-40B4-BE49-F238E27FC236}">
              <a16:creationId xmlns:a16="http://schemas.microsoft.com/office/drawing/2014/main" id="{A51B9F7F-5564-044A-A83D-F09C72E23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78589" y="4661722"/>
          <a:ext cx="251414" cy="269449"/>
        </a:xfrm>
        <a:prstGeom prst="rect">
          <a:avLst/>
        </a:prstGeom>
      </xdr:spPr>
    </xdr:pic>
    <xdr:clientData/>
  </xdr:oneCellAnchor>
  <xdr:oneCellAnchor>
    <xdr:from>
      <xdr:col>3</xdr:col>
      <xdr:colOff>694688</xdr:colOff>
      <xdr:row>17</xdr:row>
      <xdr:rowOff>32077</xdr:rowOff>
    </xdr:from>
    <xdr:ext cx="251414" cy="269449"/>
    <xdr:pic>
      <xdr:nvPicPr>
        <xdr:cNvPr id="15" name="Picture 14">
          <a:extLst>
            <a:ext uri="{FF2B5EF4-FFF2-40B4-BE49-F238E27FC236}">
              <a16:creationId xmlns:a16="http://schemas.microsoft.com/office/drawing/2014/main" id="{96A78634-49DA-B049-BE3F-EA6958338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78589" y="6364063"/>
          <a:ext cx="251414" cy="269449"/>
        </a:xfrm>
        <a:prstGeom prst="rect">
          <a:avLst/>
        </a:prstGeom>
      </xdr:spPr>
    </xdr:pic>
    <xdr:clientData/>
  </xdr:oneCellAnchor>
  <xdr:oneCellAnchor>
    <xdr:from>
      <xdr:col>3</xdr:col>
      <xdr:colOff>709861</xdr:colOff>
      <xdr:row>29</xdr:row>
      <xdr:rowOff>40434</xdr:rowOff>
    </xdr:from>
    <xdr:ext cx="251414" cy="269449"/>
    <xdr:pic>
      <xdr:nvPicPr>
        <xdr:cNvPr id="16" name="Picture 15">
          <a:extLst>
            <a:ext uri="{FF2B5EF4-FFF2-40B4-BE49-F238E27FC236}">
              <a16:creationId xmlns:a16="http://schemas.microsoft.com/office/drawing/2014/main" id="{B9F384A3-4544-4242-A261-AC2231EDC23A}"/>
            </a:ext>
            <a:ext uri="{147F2762-F138-4A5C-976F-8EAC2B608ADB}">
              <a16:predDERef xmlns:a16="http://schemas.microsoft.com/office/drawing/2014/main" pred="{96A78634-49DA-B049-BE3F-EA6958338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93762" y="12145966"/>
          <a:ext cx="251414" cy="269449"/>
        </a:xfrm>
        <a:prstGeom prst="rect">
          <a:avLst/>
        </a:prstGeom>
      </xdr:spPr>
    </xdr:pic>
    <xdr:clientData/>
  </xdr:oneCellAnchor>
  <xdr:oneCellAnchor>
    <xdr:from>
      <xdr:col>3</xdr:col>
      <xdr:colOff>698982</xdr:colOff>
      <xdr:row>35</xdr:row>
      <xdr:rowOff>40434</xdr:rowOff>
    </xdr:from>
    <xdr:ext cx="251414" cy="269449"/>
    <xdr:pic>
      <xdr:nvPicPr>
        <xdr:cNvPr id="17" name="Picture 16">
          <a:extLst>
            <a:ext uri="{FF2B5EF4-FFF2-40B4-BE49-F238E27FC236}">
              <a16:creationId xmlns:a16="http://schemas.microsoft.com/office/drawing/2014/main" id="{58DC78BC-103C-C944-9973-5BC18E363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82883" y="13614122"/>
          <a:ext cx="251414" cy="269449"/>
        </a:xfrm>
        <a:prstGeom prst="rect">
          <a:avLst/>
        </a:prstGeom>
      </xdr:spPr>
    </xdr:pic>
    <xdr:clientData/>
  </xdr:oneCellAnchor>
  <xdr:oneCellAnchor>
    <xdr:from>
      <xdr:col>3</xdr:col>
      <xdr:colOff>707989</xdr:colOff>
      <xdr:row>42</xdr:row>
      <xdr:rowOff>31427</xdr:rowOff>
    </xdr:from>
    <xdr:ext cx="251414" cy="269449"/>
    <xdr:pic>
      <xdr:nvPicPr>
        <xdr:cNvPr id="18" name="Picture 17">
          <a:extLst>
            <a:ext uri="{FF2B5EF4-FFF2-40B4-BE49-F238E27FC236}">
              <a16:creationId xmlns:a16="http://schemas.microsoft.com/office/drawing/2014/main" id="{0F6196A6-F49F-0046-A706-2BBE88FFB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91890" y="15316462"/>
          <a:ext cx="251414" cy="269449"/>
        </a:xfrm>
        <a:prstGeom prst="rect">
          <a:avLst/>
        </a:prstGeom>
      </xdr:spPr>
    </xdr:pic>
    <xdr:clientData/>
  </xdr:oneCellAnchor>
  <xdr:oneCellAnchor>
    <xdr:from>
      <xdr:col>4</xdr:col>
      <xdr:colOff>509541</xdr:colOff>
      <xdr:row>4</xdr:row>
      <xdr:rowOff>35245</xdr:rowOff>
    </xdr:from>
    <xdr:ext cx="242675" cy="258053"/>
    <xdr:pic>
      <xdr:nvPicPr>
        <xdr:cNvPr id="19" name="Picture 18">
          <a:extLst>
            <a:ext uri="{FF2B5EF4-FFF2-40B4-BE49-F238E27FC236}">
              <a16:creationId xmlns:a16="http://schemas.microsoft.com/office/drawing/2014/main" id="{C9B76874-D0C2-9C4C-9190-9772A69F7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75215" y="3187727"/>
          <a:ext cx="242675" cy="258053"/>
        </a:xfrm>
        <a:prstGeom prst="rect">
          <a:avLst/>
        </a:prstGeom>
      </xdr:spPr>
    </xdr:pic>
    <xdr:clientData/>
  </xdr:oneCellAnchor>
  <xdr:oneCellAnchor>
    <xdr:from>
      <xdr:col>4</xdr:col>
      <xdr:colOff>500535</xdr:colOff>
      <xdr:row>10</xdr:row>
      <xdr:rowOff>26238</xdr:rowOff>
    </xdr:from>
    <xdr:ext cx="242675" cy="258053"/>
    <xdr:pic>
      <xdr:nvPicPr>
        <xdr:cNvPr id="20" name="Picture 19">
          <a:extLst>
            <a:ext uri="{FF2B5EF4-FFF2-40B4-BE49-F238E27FC236}">
              <a16:creationId xmlns:a16="http://schemas.microsoft.com/office/drawing/2014/main" id="{ECF3A006-F661-9841-88AC-212EA7096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66209" y="4646876"/>
          <a:ext cx="242675" cy="258053"/>
        </a:xfrm>
        <a:prstGeom prst="rect">
          <a:avLst/>
        </a:prstGeom>
      </xdr:spPr>
    </xdr:pic>
    <xdr:clientData/>
  </xdr:oneCellAnchor>
  <xdr:oneCellAnchor>
    <xdr:from>
      <xdr:col>4</xdr:col>
      <xdr:colOff>509541</xdr:colOff>
      <xdr:row>17</xdr:row>
      <xdr:rowOff>26238</xdr:rowOff>
    </xdr:from>
    <xdr:ext cx="242675" cy="258053"/>
    <xdr:pic>
      <xdr:nvPicPr>
        <xdr:cNvPr id="21" name="Picture 20">
          <a:extLst>
            <a:ext uri="{FF2B5EF4-FFF2-40B4-BE49-F238E27FC236}">
              <a16:creationId xmlns:a16="http://schemas.microsoft.com/office/drawing/2014/main" id="{E6ACBAFE-5D3A-7A41-816A-431F63D4D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75215" y="6358224"/>
          <a:ext cx="242675" cy="258053"/>
        </a:xfrm>
        <a:prstGeom prst="rect">
          <a:avLst/>
        </a:prstGeom>
      </xdr:spPr>
    </xdr:pic>
    <xdr:clientData/>
  </xdr:oneCellAnchor>
  <xdr:oneCellAnchor>
    <xdr:from>
      <xdr:col>4</xdr:col>
      <xdr:colOff>523904</xdr:colOff>
      <xdr:row>29</xdr:row>
      <xdr:rowOff>28380</xdr:rowOff>
    </xdr:from>
    <xdr:ext cx="242675" cy="258053"/>
    <xdr:pic>
      <xdr:nvPicPr>
        <xdr:cNvPr id="22" name="Picture 21">
          <a:extLst>
            <a:ext uri="{FF2B5EF4-FFF2-40B4-BE49-F238E27FC236}">
              <a16:creationId xmlns:a16="http://schemas.microsoft.com/office/drawing/2014/main" id="{A27CDB2D-8C38-EA4D-8685-066DC85D5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80571" y="12179971"/>
          <a:ext cx="242675" cy="258053"/>
        </a:xfrm>
        <a:prstGeom prst="rect">
          <a:avLst/>
        </a:prstGeom>
      </xdr:spPr>
    </xdr:pic>
    <xdr:clientData/>
  </xdr:oneCellAnchor>
  <xdr:oneCellAnchor>
    <xdr:from>
      <xdr:col>4</xdr:col>
      <xdr:colOff>523904</xdr:colOff>
      <xdr:row>35</xdr:row>
      <xdr:rowOff>28380</xdr:rowOff>
    </xdr:from>
    <xdr:ext cx="242675" cy="258053"/>
    <xdr:pic>
      <xdr:nvPicPr>
        <xdr:cNvPr id="23" name="Picture 22">
          <a:extLst>
            <a:ext uri="{FF2B5EF4-FFF2-40B4-BE49-F238E27FC236}">
              <a16:creationId xmlns:a16="http://schemas.microsoft.com/office/drawing/2014/main" id="{5DB17868-1E48-614A-8593-C8179599A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80571" y="13647206"/>
          <a:ext cx="242675" cy="258053"/>
        </a:xfrm>
        <a:prstGeom prst="rect">
          <a:avLst/>
        </a:prstGeom>
      </xdr:spPr>
    </xdr:pic>
    <xdr:clientData/>
  </xdr:oneCellAnchor>
  <xdr:oneCellAnchor>
    <xdr:from>
      <xdr:col>4</xdr:col>
      <xdr:colOff>523904</xdr:colOff>
      <xdr:row>42</xdr:row>
      <xdr:rowOff>28380</xdr:rowOff>
    </xdr:from>
    <xdr:ext cx="242675" cy="258053"/>
    <xdr:pic>
      <xdr:nvPicPr>
        <xdr:cNvPr id="24" name="Picture 23">
          <a:extLst>
            <a:ext uri="{FF2B5EF4-FFF2-40B4-BE49-F238E27FC236}">
              <a16:creationId xmlns:a16="http://schemas.microsoft.com/office/drawing/2014/main" id="{C3B89368-72D2-6942-B8A4-3515119C9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80571" y="15354971"/>
          <a:ext cx="242675" cy="25805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901700</xdr:colOff>
      <xdr:row>0</xdr:row>
      <xdr:rowOff>228600</xdr:rowOff>
    </xdr:from>
    <xdr:to>
      <xdr:col>4</xdr:col>
      <xdr:colOff>127000</xdr:colOff>
      <xdr:row>3</xdr:row>
      <xdr:rowOff>80241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2489396-DE98-5F4B-8700-3113C8271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0" y="228600"/>
          <a:ext cx="3111500" cy="2404341"/>
        </a:xfrm>
        <a:prstGeom prst="rect">
          <a:avLst/>
        </a:prstGeom>
      </xdr:spPr>
    </xdr:pic>
    <xdr:clientData/>
  </xdr:twoCellAnchor>
  <xdr:twoCellAnchor editAs="oneCell">
    <xdr:from>
      <xdr:col>1</xdr:col>
      <xdr:colOff>901700</xdr:colOff>
      <xdr:row>29</xdr:row>
      <xdr:rowOff>228600</xdr:rowOff>
    </xdr:from>
    <xdr:to>
      <xdr:col>4</xdr:col>
      <xdr:colOff>127000</xdr:colOff>
      <xdr:row>31</xdr:row>
      <xdr:rowOff>435841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960B4EA-71AB-AE42-A2F5-C8E9E0194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0" y="9321800"/>
          <a:ext cx="3111500" cy="2404341"/>
        </a:xfrm>
        <a:prstGeom prst="rect">
          <a:avLst/>
        </a:prstGeom>
      </xdr:spPr>
    </xdr:pic>
    <xdr:clientData/>
  </xdr:twoCellAnchor>
  <xdr:oneCellAnchor>
    <xdr:from>
      <xdr:col>2</xdr:col>
      <xdr:colOff>729028</xdr:colOff>
      <xdr:row>4</xdr:row>
      <xdr:rowOff>44450</xdr:rowOff>
    </xdr:from>
    <xdr:ext cx="257064" cy="268346"/>
    <xdr:pic>
      <xdr:nvPicPr>
        <xdr:cNvPr id="6" name="Picture 5">
          <a:extLst>
            <a:ext uri="{FF2B5EF4-FFF2-40B4-BE49-F238E27FC236}">
              <a16:creationId xmlns:a16="http://schemas.microsoft.com/office/drawing/2014/main" id="{2E8E7328-FFAC-6E4B-A4A2-9FEF74816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37116" y="3163421"/>
          <a:ext cx="257064" cy="268346"/>
        </a:xfrm>
        <a:prstGeom prst="rect">
          <a:avLst/>
        </a:prstGeom>
      </xdr:spPr>
    </xdr:pic>
    <xdr:clientData/>
  </xdr:oneCellAnchor>
  <xdr:oneCellAnchor>
    <xdr:from>
      <xdr:col>2</xdr:col>
      <xdr:colOff>738366</xdr:colOff>
      <xdr:row>10</xdr:row>
      <xdr:rowOff>44450</xdr:rowOff>
    </xdr:from>
    <xdr:ext cx="257064" cy="268346"/>
    <xdr:pic>
      <xdr:nvPicPr>
        <xdr:cNvPr id="7" name="Picture 6">
          <a:extLst>
            <a:ext uri="{FF2B5EF4-FFF2-40B4-BE49-F238E27FC236}">
              <a16:creationId xmlns:a16="http://schemas.microsoft.com/office/drawing/2014/main" id="{8130A3C2-3540-F040-89D5-384F9BA19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46454" y="4629524"/>
          <a:ext cx="257064" cy="268346"/>
        </a:xfrm>
        <a:prstGeom prst="rect">
          <a:avLst/>
        </a:prstGeom>
      </xdr:spPr>
    </xdr:pic>
    <xdr:clientData/>
  </xdr:oneCellAnchor>
  <xdr:oneCellAnchor>
    <xdr:from>
      <xdr:col>2</xdr:col>
      <xdr:colOff>747705</xdr:colOff>
      <xdr:row>17</xdr:row>
      <xdr:rowOff>44450</xdr:rowOff>
    </xdr:from>
    <xdr:ext cx="257064" cy="268346"/>
    <xdr:pic>
      <xdr:nvPicPr>
        <xdr:cNvPr id="8" name="Picture 7">
          <a:extLst>
            <a:ext uri="{FF2B5EF4-FFF2-40B4-BE49-F238E27FC236}">
              <a16:creationId xmlns:a16="http://schemas.microsoft.com/office/drawing/2014/main" id="{406CA643-43EA-7045-BCD1-46BC091D9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55793" y="6338421"/>
          <a:ext cx="257064" cy="268346"/>
        </a:xfrm>
        <a:prstGeom prst="rect">
          <a:avLst/>
        </a:prstGeom>
      </xdr:spPr>
    </xdr:pic>
    <xdr:clientData/>
  </xdr:oneCellAnchor>
  <xdr:oneCellAnchor>
    <xdr:from>
      <xdr:col>2</xdr:col>
      <xdr:colOff>764409</xdr:colOff>
      <xdr:row>32</xdr:row>
      <xdr:rowOff>31086</xdr:rowOff>
    </xdr:from>
    <xdr:ext cx="257064" cy="268346"/>
    <xdr:pic>
      <xdr:nvPicPr>
        <xdr:cNvPr id="9" name="Picture 8">
          <a:extLst>
            <a:ext uri="{FF2B5EF4-FFF2-40B4-BE49-F238E27FC236}">
              <a16:creationId xmlns:a16="http://schemas.microsoft.com/office/drawing/2014/main" id="{7D2989EA-12CB-EF40-83AD-57AC815A2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72497" y="11965351"/>
          <a:ext cx="257064" cy="268346"/>
        </a:xfrm>
        <a:prstGeom prst="rect">
          <a:avLst/>
        </a:prstGeom>
      </xdr:spPr>
    </xdr:pic>
    <xdr:clientData/>
  </xdr:oneCellAnchor>
  <xdr:oneCellAnchor>
    <xdr:from>
      <xdr:col>2</xdr:col>
      <xdr:colOff>745731</xdr:colOff>
      <xdr:row>38</xdr:row>
      <xdr:rowOff>40423</xdr:rowOff>
    </xdr:from>
    <xdr:ext cx="257064" cy="268346"/>
    <xdr:pic>
      <xdr:nvPicPr>
        <xdr:cNvPr id="10" name="Picture 9">
          <a:extLst>
            <a:ext uri="{FF2B5EF4-FFF2-40B4-BE49-F238E27FC236}">
              <a16:creationId xmlns:a16="http://schemas.microsoft.com/office/drawing/2014/main" id="{F6E86BEE-7F7C-714E-9232-8BEFF686E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53819" y="13440791"/>
          <a:ext cx="257064" cy="268346"/>
        </a:xfrm>
        <a:prstGeom prst="rect">
          <a:avLst/>
        </a:prstGeom>
      </xdr:spPr>
    </xdr:pic>
    <xdr:clientData/>
  </xdr:oneCellAnchor>
  <xdr:oneCellAnchor>
    <xdr:from>
      <xdr:col>2</xdr:col>
      <xdr:colOff>755071</xdr:colOff>
      <xdr:row>45</xdr:row>
      <xdr:rowOff>31085</xdr:rowOff>
    </xdr:from>
    <xdr:ext cx="257064" cy="268346"/>
    <xdr:pic>
      <xdr:nvPicPr>
        <xdr:cNvPr id="11" name="Picture 10">
          <a:extLst>
            <a:ext uri="{FF2B5EF4-FFF2-40B4-BE49-F238E27FC236}">
              <a16:creationId xmlns:a16="http://schemas.microsoft.com/office/drawing/2014/main" id="{0CA86552-75A9-A94E-A6B0-7FBB120A202D}"/>
            </a:ext>
            <a:ext uri="{147F2762-F138-4A5C-976F-8EAC2B608ADB}">
              <a16:predDERef xmlns:a16="http://schemas.microsoft.com/office/drawing/2014/main" pred="{F6E86BEE-7F7C-714E-9232-8BEFF686E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63159" y="15140350"/>
          <a:ext cx="257064" cy="268346"/>
        </a:xfrm>
        <a:prstGeom prst="rect">
          <a:avLst/>
        </a:prstGeom>
      </xdr:spPr>
    </xdr:pic>
    <xdr:clientData/>
  </xdr:oneCellAnchor>
  <xdr:oneCellAnchor>
    <xdr:from>
      <xdr:col>3</xdr:col>
      <xdr:colOff>696883</xdr:colOff>
      <xdr:row>4</xdr:row>
      <xdr:rowOff>36920</xdr:rowOff>
    </xdr:from>
    <xdr:ext cx="251414" cy="269449"/>
    <xdr:pic>
      <xdr:nvPicPr>
        <xdr:cNvPr id="12" name="Picture 11">
          <a:extLst>
            <a:ext uri="{FF2B5EF4-FFF2-40B4-BE49-F238E27FC236}">
              <a16:creationId xmlns:a16="http://schemas.microsoft.com/office/drawing/2014/main" id="{10327625-BBC7-6945-BFEF-57ADA6B34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85486" y="3155891"/>
          <a:ext cx="251414" cy="269449"/>
        </a:xfrm>
        <a:prstGeom prst="rect">
          <a:avLst/>
        </a:prstGeom>
      </xdr:spPr>
    </xdr:pic>
    <xdr:clientData/>
  </xdr:oneCellAnchor>
  <xdr:oneCellAnchor>
    <xdr:from>
      <xdr:col>3</xdr:col>
      <xdr:colOff>687545</xdr:colOff>
      <xdr:row>10</xdr:row>
      <xdr:rowOff>27582</xdr:rowOff>
    </xdr:from>
    <xdr:ext cx="251414" cy="269449"/>
    <xdr:pic>
      <xdr:nvPicPr>
        <xdr:cNvPr id="13" name="Picture 12">
          <a:extLst>
            <a:ext uri="{FF2B5EF4-FFF2-40B4-BE49-F238E27FC236}">
              <a16:creationId xmlns:a16="http://schemas.microsoft.com/office/drawing/2014/main" id="{88A960DA-8D52-214C-8442-C2F0AB4CD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76148" y="4612656"/>
          <a:ext cx="251414" cy="269449"/>
        </a:xfrm>
        <a:prstGeom prst="rect">
          <a:avLst/>
        </a:prstGeom>
      </xdr:spPr>
    </xdr:pic>
    <xdr:clientData/>
  </xdr:oneCellAnchor>
  <xdr:oneCellAnchor>
    <xdr:from>
      <xdr:col>3</xdr:col>
      <xdr:colOff>696883</xdr:colOff>
      <xdr:row>17</xdr:row>
      <xdr:rowOff>27582</xdr:rowOff>
    </xdr:from>
    <xdr:ext cx="251414" cy="269449"/>
    <xdr:pic>
      <xdr:nvPicPr>
        <xdr:cNvPr id="14" name="Picture 13">
          <a:extLst>
            <a:ext uri="{FF2B5EF4-FFF2-40B4-BE49-F238E27FC236}">
              <a16:creationId xmlns:a16="http://schemas.microsoft.com/office/drawing/2014/main" id="{741F459C-D9CD-4B44-9898-8DA6A61C9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85486" y="6321553"/>
          <a:ext cx="251414" cy="269449"/>
        </a:xfrm>
        <a:prstGeom prst="rect">
          <a:avLst/>
        </a:prstGeom>
      </xdr:spPr>
    </xdr:pic>
    <xdr:clientData/>
  </xdr:oneCellAnchor>
  <xdr:oneCellAnchor>
    <xdr:from>
      <xdr:col>3</xdr:col>
      <xdr:colOff>701590</xdr:colOff>
      <xdr:row>32</xdr:row>
      <xdr:rowOff>30504</xdr:rowOff>
    </xdr:from>
    <xdr:ext cx="251414" cy="269449"/>
    <xdr:pic>
      <xdr:nvPicPr>
        <xdr:cNvPr id="15" name="Picture 14">
          <a:extLst>
            <a:ext uri="{FF2B5EF4-FFF2-40B4-BE49-F238E27FC236}">
              <a16:creationId xmlns:a16="http://schemas.microsoft.com/office/drawing/2014/main" id="{D574E4CD-50E7-AC41-BFFF-63F8C9BF6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90193" y="11964769"/>
          <a:ext cx="251414" cy="269449"/>
        </a:xfrm>
        <a:prstGeom prst="rect">
          <a:avLst/>
        </a:prstGeom>
      </xdr:spPr>
    </xdr:pic>
    <xdr:clientData/>
  </xdr:oneCellAnchor>
  <xdr:oneCellAnchor>
    <xdr:from>
      <xdr:col>3</xdr:col>
      <xdr:colOff>692252</xdr:colOff>
      <xdr:row>38</xdr:row>
      <xdr:rowOff>30504</xdr:rowOff>
    </xdr:from>
    <xdr:ext cx="251414" cy="269449"/>
    <xdr:pic>
      <xdr:nvPicPr>
        <xdr:cNvPr id="16" name="Picture 15">
          <a:extLst>
            <a:ext uri="{FF2B5EF4-FFF2-40B4-BE49-F238E27FC236}">
              <a16:creationId xmlns:a16="http://schemas.microsoft.com/office/drawing/2014/main" id="{0F7F033D-002A-EC4F-8DF4-0102F2AAB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80855" y="13430872"/>
          <a:ext cx="251414" cy="269449"/>
        </a:xfrm>
        <a:prstGeom prst="rect">
          <a:avLst/>
        </a:prstGeom>
      </xdr:spPr>
    </xdr:pic>
    <xdr:clientData/>
  </xdr:oneCellAnchor>
  <xdr:oneCellAnchor>
    <xdr:from>
      <xdr:col>3</xdr:col>
      <xdr:colOff>701590</xdr:colOff>
      <xdr:row>45</xdr:row>
      <xdr:rowOff>21166</xdr:rowOff>
    </xdr:from>
    <xdr:ext cx="251414" cy="269449"/>
    <xdr:pic>
      <xdr:nvPicPr>
        <xdr:cNvPr id="17" name="Picture 16">
          <a:extLst>
            <a:ext uri="{FF2B5EF4-FFF2-40B4-BE49-F238E27FC236}">
              <a16:creationId xmlns:a16="http://schemas.microsoft.com/office/drawing/2014/main" id="{FDAE2096-E412-F240-B204-EAA804FF9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90193" y="15130431"/>
          <a:ext cx="251414" cy="269449"/>
        </a:xfrm>
        <a:prstGeom prst="rect">
          <a:avLst/>
        </a:prstGeom>
      </xdr:spPr>
    </xdr:pic>
    <xdr:clientData/>
  </xdr:oneCellAnchor>
  <xdr:oneCellAnchor>
    <xdr:from>
      <xdr:col>4</xdr:col>
      <xdr:colOff>492779</xdr:colOff>
      <xdr:row>4</xdr:row>
      <xdr:rowOff>33520</xdr:rowOff>
    </xdr:from>
    <xdr:ext cx="242675" cy="258053"/>
    <xdr:pic>
      <xdr:nvPicPr>
        <xdr:cNvPr id="18" name="Picture 17">
          <a:extLst>
            <a:ext uri="{FF2B5EF4-FFF2-40B4-BE49-F238E27FC236}">
              <a16:creationId xmlns:a16="http://schemas.microsoft.com/office/drawing/2014/main" id="{4190D14B-1409-4D4C-BF9F-A6FF8FD68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61897" y="3152491"/>
          <a:ext cx="242675" cy="258053"/>
        </a:xfrm>
        <a:prstGeom prst="rect">
          <a:avLst/>
        </a:prstGeom>
      </xdr:spPr>
    </xdr:pic>
    <xdr:clientData/>
  </xdr:oneCellAnchor>
  <xdr:oneCellAnchor>
    <xdr:from>
      <xdr:col>4</xdr:col>
      <xdr:colOff>539470</xdr:colOff>
      <xdr:row>10</xdr:row>
      <xdr:rowOff>33520</xdr:rowOff>
    </xdr:from>
    <xdr:ext cx="242675" cy="258053"/>
    <xdr:pic>
      <xdr:nvPicPr>
        <xdr:cNvPr id="19" name="Picture 18">
          <a:extLst>
            <a:ext uri="{FF2B5EF4-FFF2-40B4-BE49-F238E27FC236}">
              <a16:creationId xmlns:a16="http://schemas.microsoft.com/office/drawing/2014/main" id="{BE16CD1A-B3A1-F140-A90B-E5F77A215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00370" y="4643620"/>
          <a:ext cx="242675" cy="258053"/>
        </a:xfrm>
        <a:prstGeom prst="rect">
          <a:avLst/>
        </a:prstGeom>
      </xdr:spPr>
    </xdr:pic>
    <xdr:clientData/>
  </xdr:oneCellAnchor>
  <xdr:oneCellAnchor>
    <xdr:from>
      <xdr:col>4</xdr:col>
      <xdr:colOff>539470</xdr:colOff>
      <xdr:row>17</xdr:row>
      <xdr:rowOff>33520</xdr:rowOff>
    </xdr:from>
    <xdr:ext cx="242675" cy="258053"/>
    <xdr:pic>
      <xdr:nvPicPr>
        <xdr:cNvPr id="20" name="Picture 19">
          <a:extLst>
            <a:ext uri="{FF2B5EF4-FFF2-40B4-BE49-F238E27FC236}">
              <a16:creationId xmlns:a16="http://schemas.microsoft.com/office/drawing/2014/main" id="{18BB66A9-DFA2-0A49-AF87-D2DBD3B65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00370" y="6358120"/>
          <a:ext cx="242675" cy="258053"/>
        </a:xfrm>
        <a:prstGeom prst="rect">
          <a:avLst/>
        </a:prstGeom>
      </xdr:spPr>
    </xdr:pic>
    <xdr:clientData/>
  </xdr:oneCellAnchor>
  <xdr:oneCellAnchor>
    <xdr:from>
      <xdr:col>4</xdr:col>
      <xdr:colOff>511044</xdr:colOff>
      <xdr:row>32</xdr:row>
      <xdr:rowOff>19424</xdr:rowOff>
    </xdr:from>
    <xdr:ext cx="242675" cy="258053"/>
    <xdr:pic>
      <xdr:nvPicPr>
        <xdr:cNvPr id="21" name="Picture 20">
          <a:extLst>
            <a:ext uri="{FF2B5EF4-FFF2-40B4-BE49-F238E27FC236}">
              <a16:creationId xmlns:a16="http://schemas.microsoft.com/office/drawing/2014/main" id="{B86F54E6-C0A3-FD41-83F8-BB6CCDFCE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80162" y="11953689"/>
          <a:ext cx="242675" cy="258053"/>
        </a:xfrm>
        <a:prstGeom prst="rect">
          <a:avLst/>
        </a:prstGeom>
      </xdr:spPr>
    </xdr:pic>
    <xdr:clientData/>
  </xdr:oneCellAnchor>
  <xdr:oneCellAnchor>
    <xdr:from>
      <xdr:col>4</xdr:col>
      <xdr:colOff>520382</xdr:colOff>
      <xdr:row>38</xdr:row>
      <xdr:rowOff>19424</xdr:rowOff>
    </xdr:from>
    <xdr:ext cx="242675" cy="258053"/>
    <xdr:pic>
      <xdr:nvPicPr>
        <xdr:cNvPr id="22" name="Picture 21">
          <a:extLst>
            <a:ext uri="{FF2B5EF4-FFF2-40B4-BE49-F238E27FC236}">
              <a16:creationId xmlns:a16="http://schemas.microsoft.com/office/drawing/2014/main" id="{121F5E6F-AEC4-9A4D-A459-693F3DEF3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89500" y="13419792"/>
          <a:ext cx="242675" cy="258053"/>
        </a:xfrm>
        <a:prstGeom prst="rect">
          <a:avLst/>
        </a:prstGeom>
      </xdr:spPr>
    </xdr:pic>
    <xdr:clientData/>
  </xdr:oneCellAnchor>
  <xdr:oneCellAnchor>
    <xdr:from>
      <xdr:col>4</xdr:col>
      <xdr:colOff>520382</xdr:colOff>
      <xdr:row>45</xdr:row>
      <xdr:rowOff>19425</xdr:rowOff>
    </xdr:from>
    <xdr:ext cx="242675" cy="258053"/>
    <xdr:pic>
      <xdr:nvPicPr>
        <xdr:cNvPr id="23" name="Picture 22">
          <a:extLst>
            <a:ext uri="{FF2B5EF4-FFF2-40B4-BE49-F238E27FC236}">
              <a16:creationId xmlns:a16="http://schemas.microsoft.com/office/drawing/2014/main" id="{20F1D7CD-140E-2A4B-BDF6-CAF92311D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89500" y="15128690"/>
          <a:ext cx="242675" cy="25805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914400</xdr:colOff>
      <xdr:row>0</xdr:row>
      <xdr:rowOff>203200</xdr:rowOff>
    </xdr:from>
    <xdr:to>
      <xdr:col>4</xdr:col>
      <xdr:colOff>139700</xdr:colOff>
      <xdr:row>3</xdr:row>
      <xdr:rowOff>54841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55D554C-06AA-5E46-8B60-1520BA2E3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9100" y="203200"/>
          <a:ext cx="3111500" cy="2404341"/>
        </a:xfrm>
        <a:prstGeom prst="rect">
          <a:avLst/>
        </a:prstGeom>
      </xdr:spPr>
    </xdr:pic>
    <xdr:clientData/>
  </xdr:twoCellAnchor>
  <xdr:twoCellAnchor editAs="oneCell">
    <xdr:from>
      <xdr:col>1</xdr:col>
      <xdr:colOff>901700</xdr:colOff>
      <xdr:row>30</xdr:row>
      <xdr:rowOff>228600</xdr:rowOff>
    </xdr:from>
    <xdr:to>
      <xdr:col>4</xdr:col>
      <xdr:colOff>127000</xdr:colOff>
      <xdr:row>32</xdr:row>
      <xdr:rowOff>435841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6B21A23-30D2-3E4C-B6BC-561F79D6A2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0" y="9398000"/>
          <a:ext cx="3111500" cy="2404341"/>
        </a:xfrm>
        <a:prstGeom prst="rect">
          <a:avLst/>
        </a:prstGeom>
      </xdr:spPr>
    </xdr:pic>
    <xdr:clientData/>
  </xdr:twoCellAnchor>
  <xdr:oneCellAnchor>
    <xdr:from>
      <xdr:col>2</xdr:col>
      <xdr:colOff>755954</xdr:colOff>
      <xdr:row>4</xdr:row>
      <xdr:rowOff>38100</xdr:rowOff>
    </xdr:from>
    <xdr:ext cx="257064" cy="268346"/>
    <xdr:pic>
      <xdr:nvPicPr>
        <xdr:cNvPr id="6" name="Picture 5">
          <a:extLst>
            <a:ext uri="{FF2B5EF4-FFF2-40B4-BE49-F238E27FC236}">
              <a16:creationId xmlns:a16="http://schemas.microsoft.com/office/drawing/2014/main" id="{65183262-9775-E84B-B0C7-EA68BD5BC5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61054" y="3162300"/>
          <a:ext cx="257064" cy="268346"/>
        </a:xfrm>
        <a:prstGeom prst="rect">
          <a:avLst/>
        </a:prstGeom>
      </xdr:spPr>
    </xdr:pic>
    <xdr:clientData/>
  </xdr:oneCellAnchor>
  <xdr:oneCellAnchor>
    <xdr:from>
      <xdr:col>2</xdr:col>
      <xdr:colOff>755954</xdr:colOff>
      <xdr:row>10</xdr:row>
      <xdr:rowOff>38100</xdr:rowOff>
    </xdr:from>
    <xdr:ext cx="257064" cy="268346"/>
    <xdr:pic>
      <xdr:nvPicPr>
        <xdr:cNvPr id="7" name="Picture 6">
          <a:extLst>
            <a:ext uri="{FF2B5EF4-FFF2-40B4-BE49-F238E27FC236}">
              <a16:creationId xmlns:a16="http://schemas.microsoft.com/office/drawing/2014/main" id="{089C981C-D507-8347-B274-601A38427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61054" y="4622800"/>
          <a:ext cx="257064" cy="268346"/>
        </a:xfrm>
        <a:prstGeom prst="rect">
          <a:avLst/>
        </a:prstGeom>
      </xdr:spPr>
    </xdr:pic>
    <xdr:clientData/>
  </xdr:oneCellAnchor>
  <xdr:oneCellAnchor>
    <xdr:from>
      <xdr:col>2</xdr:col>
      <xdr:colOff>743254</xdr:colOff>
      <xdr:row>17</xdr:row>
      <xdr:rowOff>38100</xdr:rowOff>
    </xdr:from>
    <xdr:ext cx="257064" cy="268346"/>
    <xdr:pic>
      <xdr:nvPicPr>
        <xdr:cNvPr id="8" name="Picture 7">
          <a:extLst>
            <a:ext uri="{FF2B5EF4-FFF2-40B4-BE49-F238E27FC236}">
              <a16:creationId xmlns:a16="http://schemas.microsoft.com/office/drawing/2014/main" id="{A2EB8FFF-192F-8B49-934C-BA5D011E0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48354" y="6324600"/>
          <a:ext cx="257064" cy="268346"/>
        </a:xfrm>
        <a:prstGeom prst="rect">
          <a:avLst/>
        </a:prstGeom>
      </xdr:spPr>
    </xdr:pic>
    <xdr:clientData/>
  </xdr:oneCellAnchor>
  <xdr:oneCellAnchor>
    <xdr:from>
      <xdr:col>2</xdr:col>
      <xdr:colOff>771959</xdr:colOff>
      <xdr:row>33</xdr:row>
      <xdr:rowOff>44072</xdr:rowOff>
    </xdr:from>
    <xdr:ext cx="257064" cy="268346"/>
    <xdr:pic>
      <xdr:nvPicPr>
        <xdr:cNvPr id="9" name="Picture 8">
          <a:extLst>
            <a:ext uri="{FF2B5EF4-FFF2-40B4-BE49-F238E27FC236}">
              <a16:creationId xmlns:a16="http://schemas.microsoft.com/office/drawing/2014/main" id="{5F34FB29-7D75-D246-8475-5BC410071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77059" y="12070972"/>
          <a:ext cx="257064" cy="268346"/>
        </a:xfrm>
        <a:prstGeom prst="rect">
          <a:avLst/>
        </a:prstGeom>
      </xdr:spPr>
    </xdr:pic>
    <xdr:clientData/>
  </xdr:oneCellAnchor>
  <xdr:oneCellAnchor>
    <xdr:from>
      <xdr:col>2</xdr:col>
      <xdr:colOff>746559</xdr:colOff>
      <xdr:row>39</xdr:row>
      <xdr:rowOff>44072</xdr:rowOff>
    </xdr:from>
    <xdr:ext cx="257064" cy="268346"/>
    <xdr:pic>
      <xdr:nvPicPr>
        <xdr:cNvPr id="10" name="Picture 9">
          <a:extLst>
            <a:ext uri="{FF2B5EF4-FFF2-40B4-BE49-F238E27FC236}">
              <a16:creationId xmlns:a16="http://schemas.microsoft.com/office/drawing/2014/main" id="{7FB5F01F-15E7-5F40-87FC-AD2F8D1CA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51659" y="13531472"/>
          <a:ext cx="257064" cy="268346"/>
        </a:xfrm>
        <a:prstGeom prst="rect">
          <a:avLst/>
        </a:prstGeom>
      </xdr:spPr>
    </xdr:pic>
    <xdr:clientData/>
  </xdr:oneCellAnchor>
  <xdr:oneCellAnchor>
    <xdr:from>
      <xdr:col>2</xdr:col>
      <xdr:colOff>746559</xdr:colOff>
      <xdr:row>46</xdr:row>
      <xdr:rowOff>44072</xdr:rowOff>
    </xdr:from>
    <xdr:ext cx="257064" cy="268346"/>
    <xdr:pic>
      <xdr:nvPicPr>
        <xdr:cNvPr id="11" name="Picture 10">
          <a:extLst>
            <a:ext uri="{FF2B5EF4-FFF2-40B4-BE49-F238E27FC236}">
              <a16:creationId xmlns:a16="http://schemas.microsoft.com/office/drawing/2014/main" id="{0CA69B10-631F-8949-B350-BB11226E8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51659" y="15233272"/>
          <a:ext cx="257064" cy="268346"/>
        </a:xfrm>
        <a:prstGeom prst="rect">
          <a:avLst/>
        </a:prstGeom>
      </xdr:spPr>
    </xdr:pic>
    <xdr:clientData/>
  </xdr:oneCellAnchor>
  <xdr:oneCellAnchor>
    <xdr:from>
      <xdr:col>3</xdr:col>
      <xdr:colOff>724456</xdr:colOff>
      <xdr:row>4</xdr:row>
      <xdr:rowOff>38100</xdr:rowOff>
    </xdr:from>
    <xdr:ext cx="251414" cy="269449"/>
    <xdr:pic>
      <xdr:nvPicPr>
        <xdr:cNvPr id="12" name="Picture 11">
          <a:extLst>
            <a:ext uri="{FF2B5EF4-FFF2-40B4-BE49-F238E27FC236}">
              <a16:creationId xmlns:a16="http://schemas.microsoft.com/office/drawing/2014/main" id="{32BD72F5-28AC-154D-873D-1932A0EDA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07456" y="3162300"/>
          <a:ext cx="251414" cy="269449"/>
        </a:xfrm>
        <a:prstGeom prst="rect">
          <a:avLst/>
        </a:prstGeom>
      </xdr:spPr>
    </xdr:pic>
    <xdr:clientData/>
  </xdr:oneCellAnchor>
  <xdr:oneCellAnchor>
    <xdr:from>
      <xdr:col>3</xdr:col>
      <xdr:colOff>702418</xdr:colOff>
      <xdr:row>10</xdr:row>
      <xdr:rowOff>38100</xdr:rowOff>
    </xdr:from>
    <xdr:ext cx="251414" cy="269449"/>
    <xdr:pic>
      <xdr:nvPicPr>
        <xdr:cNvPr id="13" name="Picture 12">
          <a:extLst>
            <a:ext uri="{FF2B5EF4-FFF2-40B4-BE49-F238E27FC236}">
              <a16:creationId xmlns:a16="http://schemas.microsoft.com/office/drawing/2014/main" id="{6C6B8B2E-DC45-9A43-A418-7ED1CA017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91021" y="4623174"/>
          <a:ext cx="251414" cy="269449"/>
        </a:xfrm>
        <a:prstGeom prst="rect">
          <a:avLst/>
        </a:prstGeom>
      </xdr:spPr>
    </xdr:pic>
    <xdr:clientData/>
  </xdr:oneCellAnchor>
  <xdr:oneCellAnchor>
    <xdr:from>
      <xdr:col>3</xdr:col>
      <xdr:colOff>696441</xdr:colOff>
      <xdr:row>17</xdr:row>
      <xdr:rowOff>38100</xdr:rowOff>
    </xdr:from>
    <xdr:ext cx="251414" cy="269449"/>
    <xdr:pic>
      <xdr:nvPicPr>
        <xdr:cNvPr id="14" name="Picture 13">
          <a:extLst>
            <a:ext uri="{FF2B5EF4-FFF2-40B4-BE49-F238E27FC236}">
              <a16:creationId xmlns:a16="http://schemas.microsoft.com/office/drawing/2014/main" id="{231F3BCC-8F67-7149-9F0C-8217067D0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85044" y="6332071"/>
          <a:ext cx="251414" cy="269449"/>
        </a:xfrm>
        <a:prstGeom prst="rect">
          <a:avLst/>
        </a:prstGeom>
      </xdr:spPr>
    </xdr:pic>
    <xdr:clientData/>
  </xdr:oneCellAnchor>
  <xdr:oneCellAnchor>
    <xdr:from>
      <xdr:col>3</xdr:col>
      <xdr:colOff>725063</xdr:colOff>
      <xdr:row>33</xdr:row>
      <xdr:rowOff>14592</xdr:rowOff>
    </xdr:from>
    <xdr:ext cx="251414" cy="269449"/>
    <xdr:pic>
      <xdr:nvPicPr>
        <xdr:cNvPr id="15" name="Picture 14">
          <a:extLst>
            <a:ext uri="{FF2B5EF4-FFF2-40B4-BE49-F238E27FC236}">
              <a16:creationId xmlns:a16="http://schemas.microsoft.com/office/drawing/2014/main" id="{E99BF383-BA7D-2749-8809-62344BA63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08063" y="12041492"/>
          <a:ext cx="251414" cy="269449"/>
        </a:xfrm>
        <a:prstGeom prst="rect">
          <a:avLst/>
        </a:prstGeom>
      </xdr:spPr>
    </xdr:pic>
    <xdr:clientData/>
  </xdr:oneCellAnchor>
  <xdr:oneCellAnchor>
    <xdr:from>
      <xdr:col>3</xdr:col>
      <xdr:colOff>712363</xdr:colOff>
      <xdr:row>39</xdr:row>
      <xdr:rowOff>39992</xdr:rowOff>
    </xdr:from>
    <xdr:ext cx="251414" cy="269449"/>
    <xdr:pic>
      <xdr:nvPicPr>
        <xdr:cNvPr id="16" name="Picture 15">
          <a:extLst>
            <a:ext uri="{FF2B5EF4-FFF2-40B4-BE49-F238E27FC236}">
              <a16:creationId xmlns:a16="http://schemas.microsoft.com/office/drawing/2014/main" id="{47C83140-E88B-764F-9581-57153FBDB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95363" y="13527392"/>
          <a:ext cx="251414" cy="269449"/>
        </a:xfrm>
        <a:prstGeom prst="rect">
          <a:avLst/>
        </a:prstGeom>
      </xdr:spPr>
    </xdr:pic>
    <xdr:clientData/>
  </xdr:oneCellAnchor>
  <xdr:oneCellAnchor>
    <xdr:from>
      <xdr:col>3</xdr:col>
      <xdr:colOff>712363</xdr:colOff>
      <xdr:row>46</xdr:row>
      <xdr:rowOff>39992</xdr:rowOff>
    </xdr:from>
    <xdr:ext cx="251414" cy="269449"/>
    <xdr:pic>
      <xdr:nvPicPr>
        <xdr:cNvPr id="17" name="Picture 16">
          <a:extLst>
            <a:ext uri="{FF2B5EF4-FFF2-40B4-BE49-F238E27FC236}">
              <a16:creationId xmlns:a16="http://schemas.microsoft.com/office/drawing/2014/main" id="{643C824B-7D70-DB40-8FB9-8A8AFC001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95363" y="15229192"/>
          <a:ext cx="251414" cy="269449"/>
        </a:xfrm>
        <a:prstGeom prst="rect">
          <a:avLst/>
        </a:prstGeom>
      </xdr:spPr>
    </xdr:pic>
    <xdr:clientData/>
  </xdr:oneCellAnchor>
  <xdr:oneCellAnchor>
    <xdr:from>
      <xdr:col>4</xdr:col>
      <xdr:colOff>531851</xdr:colOff>
      <xdr:row>33</xdr:row>
      <xdr:rowOff>32369</xdr:rowOff>
    </xdr:from>
    <xdr:ext cx="242675" cy="258053"/>
    <xdr:pic>
      <xdr:nvPicPr>
        <xdr:cNvPr id="18" name="Picture 17">
          <a:extLst>
            <a:ext uri="{FF2B5EF4-FFF2-40B4-BE49-F238E27FC236}">
              <a16:creationId xmlns:a16="http://schemas.microsoft.com/office/drawing/2014/main" id="{774E6A68-723E-094E-8C09-49D012310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90319" y="12164922"/>
          <a:ext cx="242675" cy="258053"/>
        </a:xfrm>
        <a:prstGeom prst="rect">
          <a:avLst/>
        </a:prstGeom>
      </xdr:spPr>
    </xdr:pic>
    <xdr:clientData/>
  </xdr:oneCellAnchor>
  <xdr:oneCellAnchor>
    <xdr:from>
      <xdr:col>4</xdr:col>
      <xdr:colOff>531851</xdr:colOff>
      <xdr:row>39</xdr:row>
      <xdr:rowOff>32369</xdr:rowOff>
    </xdr:from>
    <xdr:ext cx="242675" cy="258053"/>
    <xdr:pic>
      <xdr:nvPicPr>
        <xdr:cNvPr id="19" name="Picture 18">
          <a:extLst>
            <a:ext uri="{FF2B5EF4-FFF2-40B4-BE49-F238E27FC236}">
              <a16:creationId xmlns:a16="http://schemas.microsoft.com/office/drawing/2014/main" id="{256E3AC3-118D-F143-8FCA-947B371D8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90319" y="13645688"/>
          <a:ext cx="242675" cy="258053"/>
        </a:xfrm>
        <a:prstGeom prst="rect">
          <a:avLst/>
        </a:prstGeom>
      </xdr:spPr>
    </xdr:pic>
    <xdr:clientData/>
  </xdr:oneCellAnchor>
  <xdr:oneCellAnchor>
    <xdr:from>
      <xdr:col>4</xdr:col>
      <xdr:colOff>531851</xdr:colOff>
      <xdr:row>46</xdr:row>
      <xdr:rowOff>38475</xdr:rowOff>
    </xdr:from>
    <xdr:ext cx="242675" cy="258053"/>
    <xdr:pic>
      <xdr:nvPicPr>
        <xdr:cNvPr id="20" name="Picture 19">
          <a:extLst>
            <a:ext uri="{FF2B5EF4-FFF2-40B4-BE49-F238E27FC236}">
              <a16:creationId xmlns:a16="http://schemas.microsoft.com/office/drawing/2014/main" id="{8BC742A0-B8F7-8B44-9FD5-0711E8B65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90319" y="15375752"/>
          <a:ext cx="242675" cy="258053"/>
        </a:xfrm>
        <a:prstGeom prst="rect">
          <a:avLst/>
        </a:prstGeom>
      </xdr:spPr>
    </xdr:pic>
    <xdr:clientData/>
  </xdr:oneCellAnchor>
  <xdr:oneCellAnchor>
    <xdr:from>
      <xdr:col>4</xdr:col>
      <xdr:colOff>513151</xdr:colOff>
      <xdr:row>4</xdr:row>
      <xdr:rowOff>32995</xdr:rowOff>
    </xdr:from>
    <xdr:ext cx="242675" cy="258053"/>
    <xdr:pic>
      <xdr:nvPicPr>
        <xdr:cNvPr id="21" name="Picture 20">
          <a:extLst>
            <a:ext uri="{FF2B5EF4-FFF2-40B4-BE49-F238E27FC236}">
              <a16:creationId xmlns:a16="http://schemas.microsoft.com/office/drawing/2014/main" id="{23C9094A-5F74-9745-AC84-EAA0B8C1E0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82269" y="3151966"/>
          <a:ext cx="242675" cy="258053"/>
        </a:xfrm>
        <a:prstGeom prst="rect">
          <a:avLst/>
        </a:prstGeom>
      </xdr:spPr>
    </xdr:pic>
    <xdr:clientData/>
  </xdr:oneCellAnchor>
  <xdr:oneCellAnchor>
    <xdr:from>
      <xdr:col>4</xdr:col>
      <xdr:colOff>513151</xdr:colOff>
      <xdr:row>10</xdr:row>
      <xdr:rowOff>24031</xdr:rowOff>
    </xdr:from>
    <xdr:ext cx="242675" cy="258053"/>
    <xdr:pic>
      <xdr:nvPicPr>
        <xdr:cNvPr id="22" name="Picture 21">
          <a:extLst>
            <a:ext uri="{FF2B5EF4-FFF2-40B4-BE49-F238E27FC236}">
              <a16:creationId xmlns:a16="http://schemas.microsoft.com/office/drawing/2014/main" id="{8C1F1619-383F-DD46-A5D7-DD7D55088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82269" y="4609105"/>
          <a:ext cx="242675" cy="258053"/>
        </a:xfrm>
        <a:prstGeom prst="rect">
          <a:avLst/>
        </a:prstGeom>
      </xdr:spPr>
    </xdr:pic>
    <xdr:clientData/>
  </xdr:oneCellAnchor>
  <xdr:oneCellAnchor>
    <xdr:from>
      <xdr:col>4</xdr:col>
      <xdr:colOff>568214</xdr:colOff>
      <xdr:row>17</xdr:row>
      <xdr:rowOff>42015</xdr:rowOff>
    </xdr:from>
    <xdr:ext cx="242675" cy="258053"/>
    <xdr:pic>
      <xdr:nvPicPr>
        <xdr:cNvPr id="23" name="Picture 22">
          <a:extLst>
            <a:ext uri="{FF2B5EF4-FFF2-40B4-BE49-F238E27FC236}">
              <a16:creationId xmlns:a16="http://schemas.microsoft.com/office/drawing/2014/main" id="{6F1C09A2-E637-DF49-AEA7-937EDD86E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37332" y="6335986"/>
          <a:ext cx="242675" cy="258053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901700</xdr:colOff>
      <xdr:row>0</xdr:row>
      <xdr:rowOff>177800</xdr:rowOff>
    </xdr:from>
    <xdr:to>
      <xdr:col>4</xdr:col>
      <xdr:colOff>127000</xdr:colOff>
      <xdr:row>3</xdr:row>
      <xdr:rowOff>29441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19EE03-192E-734D-A104-BCE4B726C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0" y="177800"/>
          <a:ext cx="3111500" cy="2404341"/>
        </a:xfrm>
        <a:prstGeom prst="rect">
          <a:avLst/>
        </a:prstGeom>
      </xdr:spPr>
    </xdr:pic>
    <xdr:clientData/>
  </xdr:twoCellAnchor>
  <xdr:twoCellAnchor editAs="oneCell">
    <xdr:from>
      <xdr:col>1</xdr:col>
      <xdr:colOff>901700</xdr:colOff>
      <xdr:row>29</xdr:row>
      <xdr:rowOff>215900</xdr:rowOff>
    </xdr:from>
    <xdr:to>
      <xdr:col>4</xdr:col>
      <xdr:colOff>127000</xdr:colOff>
      <xdr:row>31</xdr:row>
      <xdr:rowOff>423141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F5F83E-E01F-284B-BD0C-BB14DE03BC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0" y="9309100"/>
          <a:ext cx="3111500" cy="2404341"/>
        </a:xfrm>
        <a:prstGeom prst="rect">
          <a:avLst/>
        </a:prstGeom>
      </xdr:spPr>
    </xdr:pic>
    <xdr:clientData/>
  </xdr:twoCellAnchor>
  <xdr:twoCellAnchor editAs="oneCell">
    <xdr:from>
      <xdr:col>1</xdr:col>
      <xdr:colOff>901700</xdr:colOff>
      <xdr:row>59</xdr:row>
      <xdr:rowOff>228600</xdr:rowOff>
    </xdr:from>
    <xdr:to>
      <xdr:col>4</xdr:col>
      <xdr:colOff>127000</xdr:colOff>
      <xdr:row>61</xdr:row>
      <xdr:rowOff>435840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997914A-2264-4A45-B5AD-61E09F4D3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0" y="18516600"/>
          <a:ext cx="3111500" cy="2404341"/>
        </a:xfrm>
        <a:prstGeom prst="rect">
          <a:avLst/>
        </a:prstGeom>
      </xdr:spPr>
    </xdr:pic>
    <xdr:clientData/>
  </xdr:twoCellAnchor>
  <xdr:oneCellAnchor>
    <xdr:from>
      <xdr:col>2</xdr:col>
      <xdr:colOff>757321</xdr:colOff>
      <xdr:row>4</xdr:row>
      <xdr:rowOff>32394</xdr:rowOff>
    </xdr:from>
    <xdr:ext cx="257064" cy="268346"/>
    <xdr:pic>
      <xdr:nvPicPr>
        <xdr:cNvPr id="7" name="Picture 6">
          <a:extLst>
            <a:ext uri="{FF2B5EF4-FFF2-40B4-BE49-F238E27FC236}">
              <a16:creationId xmlns:a16="http://schemas.microsoft.com/office/drawing/2014/main" id="{E84A2702-4D5B-004D-A5B3-C7B8AE0A4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62973" y="3152177"/>
          <a:ext cx="257064" cy="268346"/>
        </a:xfrm>
        <a:prstGeom prst="rect">
          <a:avLst/>
        </a:prstGeom>
      </xdr:spPr>
    </xdr:pic>
    <xdr:clientData/>
  </xdr:oneCellAnchor>
  <xdr:oneCellAnchor>
    <xdr:from>
      <xdr:col>2</xdr:col>
      <xdr:colOff>746830</xdr:colOff>
      <xdr:row>10</xdr:row>
      <xdr:rowOff>47303</xdr:rowOff>
    </xdr:from>
    <xdr:ext cx="257064" cy="268346"/>
    <xdr:pic>
      <xdr:nvPicPr>
        <xdr:cNvPr id="8" name="Picture 7">
          <a:extLst>
            <a:ext uri="{FF2B5EF4-FFF2-40B4-BE49-F238E27FC236}">
              <a16:creationId xmlns:a16="http://schemas.microsoft.com/office/drawing/2014/main" id="{951CF0DB-637A-B14D-8A17-200679F07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52482" y="4621144"/>
          <a:ext cx="257064" cy="268346"/>
        </a:xfrm>
        <a:prstGeom prst="rect">
          <a:avLst/>
        </a:prstGeom>
      </xdr:spPr>
    </xdr:pic>
    <xdr:clientData/>
  </xdr:oneCellAnchor>
  <xdr:oneCellAnchor>
    <xdr:from>
      <xdr:col>2</xdr:col>
      <xdr:colOff>737627</xdr:colOff>
      <xdr:row>17</xdr:row>
      <xdr:rowOff>47303</xdr:rowOff>
    </xdr:from>
    <xdr:ext cx="257064" cy="268346"/>
    <xdr:pic>
      <xdr:nvPicPr>
        <xdr:cNvPr id="9" name="Picture 8">
          <a:extLst>
            <a:ext uri="{FF2B5EF4-FFF2-40B4-BE49-F238E27FC236}">
              <a16:creationId xmlns:a16="http://schemas.microsoft.com/office/drawing/2014/main" id="{95EB020C-AB5C-6C4C-8B9E-E568A8442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43279" y="6314477"/>
          <a:ext cx="257064" cy="268346"/>
        </a:xfrm>
        <a:prstGeom prst="rect">
          <a:avLst/>
        </a:prstGeom>
      </xdr:spPr>
    </xdr:pic>
    <xdr:clientData/>
  </xdr:oneCellAnchor>
  <xdr:oneCellAnchor>
    <xdr:from>
      <xdr:col>2</xdr:col>
      <xdr:colOff>752497</xdr:colOff>
      <xdr:row>32</xdr:row>
      <xdr:rowOff>33659</xdr:rowOff>
    </xdr:from>
    <xdr:ext cx="257064" cy="268346"/>
    <xdr:pic>
      <xdr:nvPicPr>
        <xdr:cNvPr id="10" name="Picture 9">
          <a:extLst>
            <a:ext uri="{FF2B5EF4-FFF2-40B4-BE49-F238E27FC236}">
              <a16:creationId xmlns:a16="http://schemas.microsoft.com/office/drawing/2014/main" id="{731618C5-7942-6140-A8CA-E4F543D61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58149" y="11960616"/>
          <a:ext cx="257064" cy="268346"/>
        </a:xfrm>
        <a:prstGeom prst="rect">
          <a:avLst/>
        </a:prstGeom>
      </xdr:spPr>
    </xdr:pic>
    <xdr:clientData/>
  </xdr:oneCellAnchor>
  <xdr:oneCellAnchor>
    <xdr:from>
      <xdr:col>2</xdr:col>
      <xdr:colOff>734091</xdr:colOff>
      <xdr:row>38</xdr:row>
      <xdr:rowOff>42862</xdr:rowOff>
    </xdr:from>
    <xdr:ext cx="257064" cy="268346"/>
    <xdr:pic>
      <xdr:nvPicPr>
        <xdr:cNvPr id="11" name="Picture 10">
          <a:extLst>
            <a:ext uri="{FF2B5EF4-FFF2-40B4-BE49-F238E27FC236}">
              <a16:creationId xmlns:a16="http://schemas.microsoft.com/office/drawing/2014/main" id="{C9CF7DF8-F587-D249-A2A5-300EB2F5E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39743" y="13423876"/>
          <a:ext cx="257064" cy="268346"/>
        </a:xfrm>
        <a:prstGeom prst="rect">
          <a:avLst/>
        </a:prstGeom>
      </xdr:spPr>
    </xdr:pic>
    <xdr:clientData/>
  </xdr:oneCellAnchor>
  <xdr:oneCellAnchor>
    <xdr:from>
      <xdr:col>2</xdr:col>
      <xdr:colOff>724889</xdr:colOff>
      <xdr:row>45</xdr:row>
      <xdr:rowOff>33659</xdr:rowOff>
    </xdr:from>
    <xdr:ext cx="257064" cy="268346"/>
    <xdr:pic>
      <xdr:nvPicPr>
        <xdr:cNvPr id="12" name="Picture 11">
          <a:extLst>
            <a:ext uri="{FF2B5EF4-FFF2-40B4-BE49-F238E27FC236}">
              <a16:creationId xmlns:a16="http://schemas.microsoft.com/office/drawing/2014/main" id="{0256A4A9-6057-7441-8C7E-1815900D7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30541" y="15108007"/>
          <a:ext cx="257064" cy="268346"/>
        </a:xfrm>
        <a:prstGeom prst="rect">
          <a:avLst/>
        </a:prstGeom>
      </xdr:spPr>
    </xdr:pic>
    <xdr:clientData/>
  </xdr:oneCellAnchor>
  <xdr:oneCellAnchor>
    <xdr:from>
      <xdr:col>3</xdr:col>
      <xdr:colOff>718490</xdr:colOff>
      <xdr:row>4</xdr:row>
      <xdr:rowOff>19694</xdr:rowOff>
    </xdr:from>
    <xdr:ext cx="251414" cy="269449"/>
    <xdr:pic>
      <xdr:nvPicPr>
        <xdr:cNvPr id="13" name="Picture 12">
          <a:extLst>
            <a:ext uri="{FF2B5EF4-FFF2-40B4-BE49-F238E27FC236}">
              <a16:creationId xmlns:a16="http://schemas.microsoft.com/office/drawing/2014/main" id="{72A294D9-C6C2-6343-9C64-E17152CED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99649" y="3139477"/>
          <a:ext cx="251414" cy="269449"/>
        </a:xfrm>
        <a:prstGeom prst="rect">
          <a:avLst/>
        </a:prstGeom>
      </xdr:spPr>
    </xdr:pic>
    <xdr:clientData/>
  </xdr:oneCellAnchor>
  <xdr:oneCellAnchor>
    <xdr:from>
      <xdr:col>3</xdr:col>
      <xdr:colOff>709288</xdr:colOff>
      <xdr:row>10</xdr:row>
      <xdr:rowOff>19695</xdr:rowOff>
    </xdr:from>
    <xdr:ext cx="251414" cy="269449"/>
    <xdr:pic>
      <xdr:nvPicPr>
        <xdr:cNvPr id="14" name="Picture 13">
          <a:extLst>
            <a:ext uri="{FF2B5EF4-FFF2-40B4-BE49-F238E27FC236}">
              <a16:creationId xmlns:a16="http://schemas.microsoft.com/office/drawing/2014/main" id="{ABFCBEB2-A171-5C44-B1F1-779C667BC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90447" y="4593536"/>
          <a:ext cx="251414" cy="269449"/>
        </a:xfrm>
        <a:prstGeom prst="rect">
          <a:avLst/>
        </a:prstGeom>
      </xdr:spPr>
    </xdr:pic>
    <xdr:clientData/>
  </xdr:oneCellAnchor>
  <xdr:oneCellAnchor>
    <xdr:from>
      <xdr:col>3</xdr:col>
      <xdr:colOff>709287</xdr:colOff>
      <xdr:row>17</xdr:row>
      <xdr:rowOff>47303</xdr:rowOff>
    </xdr:from>
    <xdr:ext cx="251414" cy="269449"/>
    <xdr:pic>
      <xdr:nvPicPr>
        <xdr:cNvPr id="15" name="Picture 14">
          <a:extLst>
            <a:ext uri="{FF2B5EF4-FFF2-40B4-BE49-F238E27FC236}">
              <a16:creationId xmlns:a16="http://schemas.microsoft.com/office/drawing/2014/main" id="{0C9CCB26-7F6F-D64B-9411-32EDC5BA6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90446" y="6314477"/>
          <a:ext cx="251414" cy="269449"/>
        </a:xfrm>
        <a:prstGeom prst="rect">
          <a:avLst/>
        </a:prstGeom>
      </xdr:spPr>
    </xdr:pic>
    <xdr:clientData/>
  </xdr:oneCellAnchor>
  <xdr:oneCellAnchor>
    <xdr:from>
      <xdr:col>3</xdr:col>
      <xdr:colOff>702994</xdr:colOff>
      <xdr:row>32</xdr:row>
      <xdr:rowOff>38744</xdr:rowOff>
    </xdr:from>
    <xdr:ext cx="251414" cy="269449"/>
    <xdr:pic>
      <xdr:nvPicPr>
        <xdr:cNvPr id="16" name="Picture 15">
          <a:extLst>
            <a:ext uri="{FF2B5EF4-FFF2-40B4-BE49-F238E27FC236}">
              <a16:creationId xmlns:a16="http://schemas.microsoft.com/office/drawing/2014/main" id="{CC4FF5DC-5700-BC47-92AE-668A24615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84153" y="11965701"/>
          <a:ext cx="251414" cy="269449"/>
        </a:xfrm>
        <a:prstGeom prst="rect">
          <a:avLst/>
        </a:prstGeom>
      </xdr:spPr>
    </xdr:pic>
    <xdr:clientData/>
  </xdr:oneCellAnchor>
  <xdr:oneCellAnchor>
    <xdr:from>
      <xdr:col>3</xdr:col>
      <xdr:colOff>712197</xdr:colOff>
      <xdr:row>38</xdr:row>
      <xdr:rowOff>29541</xdr:rowOff>
    </xdr:from>
    <xdr:ext cx="251414" cy="269449"/>
    <xdr:pic>
      <xdr:nvPicPr>
        <xdr:cNvPr id="17" name="Picture 16">
          <a:extLst>
            <a:ext uri="{FF2B5EF4-FFF2-40B4-BE49-F238E27FC236}">
              <a16:creationId xmlns:a16="http://schemas.microsoft.com/office/drawing/2014/main" id="{8ED9390F-BAB5-7D41-A85E-350AC80D9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93356" y="13410555"/>
          <a:ext cx="251414" cy="269449"/>
        </a:xfrm>
        <a:prstGeom prst="rect">
          <a:avLst/>
        </a:prstGeom>
      </xdr:spPr>
    </xdr:pic>
    <xdr:clientData/>
  </xdr:oneCellAnchor>
  <xdr:oneCellAnchor>
    <xdr:from>
      <xdr:col>3</xdr:col>
      <xdr:colOff>693791</xdr:colOff>
      <xdr:row>45</xdr:row>
      <xdr:rowOff>29541</xdr:rowOff>
    </xdr:from>
    <xdr:ext cx="251414" cy="269449"/>
    <xdr:pic>
      <xdr:nvPicPr>
        <xdr:cNvPr id="18" name="Picture 17">
          <a:extLst>
            <a:ext uri="{FF2B5EF4-FFF2-40B4-BE49-F238E27FC236}">
              <a16:creationId xmlns:a16="http://schemas.microsoft.com/office/drawing/2014/main" id="{AF36031E-CAB7-CF42-A07B-631310DC2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74950" y="15103889"/>
          <a:ext cx="251414" cy="269449"/>
        </a:xfrm>
        <a:prstGeom prst="rect">
          <a:avLst/>
        </a:prstGeom>
      </xdr:spPr>
    </xdr:pic>
    <xdr:clientData/>
  </xdr:oneCellAnchor>
  <xdr:oneCellAnchor>
    <xdr:from>
      <xdr:col>4</xdr:col>
      <xdr:colOff>517738</xdr:colOff>
      <xdr:row>4</xdr:row>
      <xdr:rowOff>35688</xdr:rowOff>
    </xdr:from>
    <xdr:ext cx="242675" cy="258053"/>
    <xdr:pic>
      <xdr:nvPicPr>
        <xdr:cNvPr id="19" name="Picture 18">
          <a:extLst>
            <a:ext uri="{FF2B5EF4-FFF2-40B4-BE49-F238E27FC236}">
              <a16:creationId xmlns:a16="http://schemas.microsoft.com/office/drawing/2014/main" id="{E56B91A9-12AC-3F42-AD52-22D432702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74405" y="3179644"/>
          <a:ext cx="242675" cy="258053"/>
        </a:xfrm>
        <a:prstGeom prst="rect">
          <a:avLst/>
        </a:prstGeom>
      </xdr:spPr>
    </xdr:pic>
    <xdr:clientData/>
  </xdr:oneCellAnchor>
  <xdr:oneCellAnchor>
    <xdr:from>
      <xdr:col>4</xdr:col>
      <xdr:colOff>517738</xdr:colOff>
      <xdr:row>10</xdr:row>
      <xdr:rowOff>35688</xdr:rowOff>
    </xdr:from>
    <xdr:ext cx="242675" cy="258053"/>
    <xdr:pic>
      <xdr:nvPicPr>
        <xdr:cNvPr id="20" name="Picture 19">
          <a:extLst>
            <a:ext uri="{FF2B5EF4-FFF2-40B4-BE49-F238E27FC236}">
              <a16:creationId xmlns:a16="http://schemas.microsoft.com/office/drawing/2014/main" id="{F3CF381D-E9B0-5D44-85E9-0A22C7765D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74405" y="4658488"/>
          <a:ext cx="242675" cy="258053"/>
        </a:xfrm>
        <a:prstGeom prst="rect">
          <a:avLst/>
        </a:prstGeom>
      </xdr:spPr>
    </xdr:pic>
    <xdr:clientData/>
  </xdr:oneCellAnchor>
  <xdr:oneCellAnchor>
    <xdr:from>
      <xdr:col>4</xdr:col>
      <xdr:colOff>517738</xdr:colOff>
      <xdr:row>17</xdr:row>
      <xdr:rowOff>35688</xdr:rowOff>
    </xdr:from>
    <xdr:ext cx="242675" cy="258053"/>
    <xdr:pic>
      <xdr:nvPicPr>
        <xdr:cNvPr id="21" name="Picture 20">
          <a:extLst>
            <a:ext uri="{FF2B5EF4-FFF2-40B4-BE49-F238E27FC236}">
              <a16:creationId xmlns:a16="http://schemas.microsoft.com/office/drawing/2014/main" id="{C36DA764-8965-2E49-B188-59FAD9A53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74405" y="6380044"/>
          <a:ext cx="242675" cy="258053"/>
        </a:xfrm>
        <a:prstGeom prst="rect">
          <a:avLst/>
        </a:prstGeom>
      </xdr:spPr>
    </xdr:pic>
    <xdr:clientData/>
  </xdr:oneCellAnchor>
  <xdr:oneCellAnchor>
    <xdr:from>
      <xdr:col>4</xdr:col>
      <xdr:colOff>536420</xdr:colOff>
      <xdr:row>32</xdr:row>
      <xdr:rowOff>31894</xdr:rowOff>
    </xdr:from>
    <xdr:ext cx="242675" cy="258053"/>
    <xdr:pic>
      <xdr:nvPicPr>
        <xdr:cNvPr id="22" name="Picture 21">
          <a:extLst>
            <a:ext uri="{FF2B5EF4-FFF2-40B4-BE49-F238E27FC236}">
              <a16:creationId xmlns:a16="http://schemas.microsoft.com/office/drawing/2014/main" id="{5218E47A-5B58-3C4C-B6E9-8E07CCF79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93087" y="12111492"/>
          <a:ext cx="242675" cy="258053"/>
        </a:xfrm>
        <a:prstGeom prst="rect">
          <a:avLst/>
        </a:prstGeom>
      </xdr:spPr>
    </xdr:pic>
    <xdr:clientData/>
  </xdr:oneCellAnchor>
  <xdr:oneCellAnchor>
    <xdr:from>
      <xdr:col>4</xdr:col>
      <xdr:colOff>536420</xdr:colOff>
      <xdr:row>38</xdr:row>
      <xdr:rowOff>31894</xdr:rowOff>
    </xdr:from>
    <xdr:ext cx="242675" cy="258053"/>
    <xdr:pic>
      <xdr:nvPicPr>
        <xdr:cNvPr id="23" name="Picture 22">
          <a:extLst>
            <a:ext uri="{FF2B5EF4-FFF2-40B4-BE49-F238E27FC236}">
              <a16:creationId xmlns:a16="http://schemas.microsoft.com/office/drawing/2014/main" id="{8F06DA4B-3040-1540-938A-635B4411C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93087" y="13585860"/>
          <a:ext cx="242675" cy="258053"/>
        </a:xfrm>
        <a:prstGeom prst="rect">
          <a:avLst/>
        </a:prstGeom>
      </xdr:spPr>
    </xdr:pic>
    <xdr:clientData/>
  </xdr:oneCellAnchor>
  <xdr:oneCellAnchor>
    <xdr:from>
      <xdr:col>4</xdr:col>
      <xdr:colOff>536420</xdr:colOff>
      <xdr:row>45</xdr:row>
      <xdr:rowOff>31894</xdr:rowOff>
    </xdr:from>
    <xdr:ext cx="242675" cy="258053"/>
    <xdr:pic>
      <xdr:nvPicPr>
        <xdr:cNvPr id="24" name="Picture 23">
          <a:extLst>
            <a:ext uri="{FF2B5EF4-FFF2-40B4-BE49-F238E27FC236}">
              <a16:creationId xmlns:a16="http://schemas.microsoft.com/office/drawing/2014/main" id="{878B351B-9699-B14A-A72E-2ECCE8099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93087" y="15301089"/>
          <a:ext cx="242675" cy="258053"/>
        </a:xfrm>
        <a:prstGeom prst="rect">
          <a:avLst/>
        </a:prstGeom>
      </xdr:spPr>
    </xdr:pic>
    <xdr:clientData/>
  </xdr:oneCellAnchor>
  <xdr:oneCellAnchor>
    <xdr:from>
      <xdr:col>4</xdr:col>
      <xdr:colOff>523348</xdr:colOff>
      <xdr:row>62</xdr:row>
      <xdr:rowOff>25860</xdr:rowOff>
    </xdr:from>
    <xdr:ext cx="242675" cy="258053"/>
    <xdr:pic>
      <xdr:nvPicPr>
        <xdr:cNvPr id="25" name="Picture 24">
          <a:extLst>
            <a:ext uri="{FF2B5EF4-FFF2-40B4-BE49-F238E27FC236}">
              <a16:creationId xmlns:a16="http://schemas.microsoft.com/office/drawing/2014/main" id="{F0421291-5857-5948-BCDD-490326810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80015" y="21528274"/>
          <a:ext cx="242675" cy="258053"/>
        </a:xfrm>
        <a:prstGeom prst="rect">
          <a:avLst/>
        </a:prstGeom>
      </xdr:spPr>
    </xdr:pic>
    <xdr:clientData/>
  </xdr:oneCellAnchor>
  <xdr:oneCellAnchor>
    <xdr:from>
      <xdr:col>4</xdr:col>
      <xdr:colOff>523348</xdr:colOff>
      <xdr:row>68</xdr:row>
      <xdr:rowOff>25860</xdr:rowOff>
    </xdr:from>
    <xdr:ext cx="242675" cy="258053"/>
    <xdr:pic>
      <xdr:nvPicPr>
        <xdr:cNvPr id="26" name="Picture 25">
          <a:extLst>
            <a:ext uri="{FF2B5EF4-FFF2-40B4-BE49-F238E27FC236}">
              <a16:creationId xmlns:a16="http://schemas.microsoft.com/office/drawing/2014/main" id="{EDC447FB-BBD6-604A-8C7D-6C61037D4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80015" y="23002642"/>
          <a:ext cx="242675" cy="258053"/>
        </a:xfrm>
        <a:prstGeom prst="rect">
          <a:avLst/>
        </a:prstGeom>
      </xdr:spPr>
    </xdr:pic>
    <xdr:clientData/>
  </xdr:oneCellAnchor>
  <xdr:oneCellAnchor>
    <xdr:from>
      <xdr:col>4</xdr:col>
      <xdr:colOff>523348</xdr:colOff>
      <xdr:row>75</xdr:row>
      <xdr:rowOff>25860</xdr:rowOff>
    </xdr:from>
    <xdr:ext cx="242675" cy="258053"/>
    <xdr:pic>
      <xdr:nvPicPr>
        <xdr:cNvPr id="27" name="Picture 26">
          <a:extLst>
            <a:ext uri="{FF2B5EF4-FFF2-40B4-BE49-F238E27FC236}">
              <a16:creationId xmlns:a16="http://schemas.microsoft.com/office/drawing/2014/main" id="{D81FBE2B-9C81-074E-9854-47F8E64BC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80015" y="24717871"/>
          <a:ext cx="242675" cy="258053"/>
        </a:xfrm>
        <a:prstGeom prst="rect">
          <a:avLst/>
        </a:prstGeom>
      </xdr:spPr>
    </xdr:pic>
    <xdr:clientData/>
  </xdr:oneCellAnchor>
  <xdr:oneCellAnchor>
    <xdr:from>
      <xdr:col>3</xdr:col>
      <xdr:colOff>687068</xdr:colOff>
      <xdr:row>62</xdr:row>
      <xdr:rowOff>24940</xdr:rowOff>
    </xdr:from>
    <xdr:ext cx="251414" cy="269449"/>
    <xdr:pic>
      <xdr:nvPicPr>
        <xdr:cNvPr id="29" name="Picture 28">
          <a:extLst>
            <a:ext uri="{FF2B5EF4-FFF2-40B4-BE49-F238E27FC236}">
              <a16:creationId xmlns:a16="http://schemas.microsoft.com/office/drawing/2014/main" id="{EC860F3C-87EB-0A4A-BD9F-B8ABFC818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68227" y="21219215"/>
          <a:ext cx="251414" cy="269449"/>
        </a:xfrm>
        <a:prstGeom prst="rect">
          <a:avLst/>
        </a:prstGeom>
      </xdr:spPr>
    </xdr:pic>
    <xdr:clientData/>
  </xdr:oneCellAnchor>
  <xdr:oneCellAnchor>
    <xdr:from>
      <xdr:col>3</xdr:col>
      <xdr:colOff>705473</xdr:colOff>
      <xdr:row>68</xdr:row>
      <xdr:rowOff>34142</xdr:rowOff>
    </xdr:from>
    <xdr:ext cx="251414" cy="269449"/>
    <xdr:pic>
      <xdr:nvPicPr>
        <xdr:cNvPr id="30" name="Picture 29">
          <a:extLst>
            <a:ext uri="{FF2B5EF4-FFF2-40B4-BE49-F238E27FC236}">
              <a16:creationId xmlns:a16="http://schemas.microsoft.com/office/drawing/2014/main" id="{111CFB41-C4A1-C54E-9B08-737FB64F0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86632" y="22682475"/>
          <a:ext cx="251414" cy="269449"/>
        </a:xfrm>
        <a:prstGeom prst="rect">
          <a:avLst/>
        </a:prstGeom>
      </xdr:spPr>
    </xdr:pic>
    <xdr:clientData/>
  </xdr:oneCellAnchor>
  <xdr:oneCellAnchor>
    <xdr:from>
      <xdr:col>3</xdr:col>
      <xdr:colOff>696270</xdr:colOff>
      <xdr:row>75</xdr:row>
      <xdr:rowOff>34143</xdr:rowOff>
    </xdr:from>
    <xdr:ext cx="251414" cy="269449"/>
    <xdr:pic>
      <xdr:nvPicPr>
        <xdr:cNvPr id="31" name="Picture 30">
          <a:extLst>
            <a:ext uri="{FF2B5EF4-FFF2-40B4-BE49-F238E27FC236}">
              <a16:creationId xmlns:a16="http://schemas.microsoft.com/office/drawing/2014/main" id="{DBC7C0DB-DA90-3F43-91DA-D056369C2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77429" y="24375810"/>
          <a:ext cx="251414" cy="269449"/>
        </a:xfrm>
        <a:prstGeom prst="rect">
          <a:avLst/>
        </a:prstGeom>
      </xdr:spPr>
    </xdr:pic>
    <xdr:clientData/>
  </xdr:oneCellAnchor>
  <xdr:oneCellAnchor>
    <xdr:from>
      <xdr:col>2</xdr:col>
      <xdr:colOff>735862</xdr:colOff>
      <xdr:row>62</xdr:row>
      <xdr:rowOff>34142</xdr:rowOff>
    </xdr:from>
    <xdr:ext cx="257064" cy="268346"/>
    <xdr:pic>
      <xdr:nvPicPr>
        <xdr:cNvPr id="32" name="Picture 31">
          <a:extLst>
            <a:ext uri="{FF2B5EF4-FFF2-40B4-BE49-F238E27FC236}">
              <a16:creationId xmlns:a16="http://schemas.microsoft.com/office/drawing/2014/main" id="{7AB3C0BE-880A-E14C-BD86-454D3671F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41514" y="21228417"/>
          <a:ext cx="257064" cy="268346"/>
        </a:xfrm>
        <a:prstGeom prst="rect">
          <a:avLst/>
        </a:prstGeom>
      </xdr:spPr>
    </xdr:pic>
    <xdr:clientData/>
  </xdr:oneCellAnchor>
  <xdr:oneCellAnchor>
    <xdr:from>
      <xdr:col>2</xdr:col>
      <xdr:colOff>735863</xdr:colOff>
      <xdr:row>68</xdr:row>
      <xdr:rowOff>34142</xdr:rowOff>
    </xdr:from>
    <xdr:ext cx="257064" cy="268346"/>
    <xdr:pic>
      <xdr:nvPicPr>
        <xdr:cNvPr id="33" name="Picture 32">
          <a:extLst>
            <a:ext uri="{FF2B5EF4-FFF2-40B4-BE49-F238E27FC236}">
              <a16:creationId xmlns:a16="http://schemas.microsoft.com/office/drawing/2014/main" id="{9FCAB473-B6C0-F94F-A946-CE77CF6BC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41515" y="22682475"/>
          <a:ext cx="257064" cy="268346"/>
        </a:xfrm>
        <a:prstGeom prst="rect">
          <a:avLst/>
        </a:prstGeom>
      </xdr:spPr>
    </xdr:pic>
    <xdr:clientData/>
  </xdr:oneCellAnchor>
  <xdr:oneCellAnchor>
    <xdr:from>
      <xdr:col>2</xdr:col>
      <xdr:colOff>726660</xdr:colOff>
      <xdr:row>75</xdr:row>
      <xdr:rowOff>34142</xdr:rowOff>
    </xdr:from>
    <xdr:ext cx="257064" cy="268346"/>
    <xdr:pic>
      <xdr:nvPicPr>
        <xdr:cNvPr id="34" name="Picture 33">
          <a:extLst>
            <a:ext uri="{FF2B5EF4-FFF2-40B4-BE49-F238E27FC236}">
              <a16:creationId xmlns:a16="http://schemas.microsoft.com/office/drawing/2014/main" id="{1F77F0A3-E022-E743-ADA2-F404A7113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32312" y="24375809"/>
          <a:ext cx="257064" cy="26834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34"/>
  <sheetViews>
    <sheetView zoomScaleNormal="100" workbookViewId="0">
      <selection activeCell="E1" sqref="E1"/>
    </sheetView>
  </sheetViews>
  <sheetFormatPr defaultColWidth="11" defaultRowHeight="15.75"/>
  <cols>
    <col min="1" max="1" width="25.375" bestFit="1" customWidth="1"/>
    <col min="2" max="4" width="12.875" customWidth="1"/>
  </cols>
  <sheetData>
    <row r="1" spans="1:4" ht="130.5" customHeight="1" thickBot="1">
      <c r="A1" s="70"/>
      <c r="B1" s="71"/>
      <c r="C1" s="71"/>
      <c r="D1" s="72"/>
    </row>
    <row r="2" spans="1:4" ht="27.95" customHeight="1" thickBot="1">
      <c r="A2" s="12" t="s">
        <v>0</v>
      </c>
      <c r="B2" s="76" t="str">
        <f>Calculator!B1</f>
        <v>Lexi</v>
      </c>
      <c r="C2" s="77"/>
      <c r="D2" s="78"/>
    </row>
    <row r="3" spans="1:4" ht="45.75" thickBot="1">
      <c r="A3" s="73" t="s">
        <v>1</v>
      </c>
      <c r="B3" s="74"/>
      <c r="C3" s="74"/>
      <c r="D3" s="75"/>
    </row>
    <row r="4" spans="1:4" ht="24" thickBot="1">
      <c r="A4" s="1" t="s">
        <v>2</v>
      </c>
      <c r="B4" s="2" t="s">
        <v>3</v>
      </c>
      <c r="C4" s="2" t="s">
        <v>4</v>
      </c>
      <c r="D4" s="3" t="s">
        <v>5</v>
      </c>
    </row>
    <row r="5" spans="1:4" ht="18">
      <c r="A5" s="4" t="s">
        <v>6</v>
      </c>
      <c r="B5" s="21">
        <f>Calculator!B6/4</f>
        <v>32.375</v>
      </c>
      <c r="C5" s="21">
        <f>Calculator!C6/2</f>
        <v>46.25</v>
      </c>
      <c r="D5" s="22">
        <f>0</f>
        <v>0</v>
      </c>
    </row>
    <row r="6" spans="1:4" ht="18">
      <c r="A6" s="5" t="s">
        <v>7</v>
      </c>
      <c r="B6" s="21">
        <f>B5</f>
        <v>32.375</v>
      </c>
      <c r="C6" s="23">
        <f>C5</f>
        <v>46.25</v>
      </c>
      <c r="D6" s="24">
        <f>0</f>
        <v>0</v>
      </c>
    </row>
    <row r="7" spans="1:4" ht="18">
      <c r="A7" s="5" t="s">
        <v>8</v>
      </c>
      <c r="B7" s="21">
        <f>B6</f>
        <v>32.375</v>
      </c>
      <c r="C7" s="23">
        <v>0</v>
      </c>
      <c r="D7" s="24">
        <f>Calculator!D6/2</f>
        <v>24.05</v>
      </c>
    </row>
    <row r="8" spans="1:4" ht="18.75" thickBot="1">
      <c r="A8" s="6" t="s">
        <v>9</v>
      </c>
      <c r="B8" s="25">
        <f>B7</f>
        <v>32.375</v>
      </c>
      <c r="C8" s="26">
        <v>0</v>
      </c>
      <c r="D8" s="27">
        <f>D7</f>
        <v>24.05</v>
      </c>
    </row>
    <row r="9" spans="1:4" ht="16.5" thickBot="1">
      <c r="A9" s="7"/>
      <c r="B9" s="8"/>
      <c r="C9" s="8"/>
      <c r="D9" s="9"/>
    </row>
    <row r="10" spans="1:4" ht="24" thickBot="1">
      <c r="A10" s="1" t="s">
        <v>10</v>
      </c>
      <c r="B10" s="2" t="s">
        <v>11</v>
      </c>
      <c r="C10" s="2" t="s">
        <v>12</v>
      </c>
      <c r="D10" s="3" t="s">
        <v>5</v>
      </c>
    </row>
    <row r="11" spans="1:4" ht="18">
      <c r="A11" s="4" t="s">
        <v>6</v>
      </c>
      <c r="B11" s="21">
        <f>Calculator!B6/5</f>
        <v>25.9</v>
      </c>
      <c r="C11" s="21">
        <f>C5</f>
        <v>46.25</v>
      </c>
      <c r="D11" s="22">
        <f>0</f>
        <v>0</v>
      </c>
    </row>
    <row r="12" spans="1:4" ht="18">
      <c r="A12" s="5" t="s">
        <v>7</v>
      </c>
      <c r="B12" s="23">
        <f>B11</f>
        <v>25.9</v>
      </c>
      <c r="C12" s="23">
        <f>C5</f>
        <v>46.25</v>
      </c>
      <c r="D12" s="24">
        <f>0</f>
        <v>0</v>
      </c>
    </row>
    <row r="13" spans="1:4" ht="18">
      <c r="A13" s="5" t="s">
        <v>8</v>
      </c>
      <c r="B13" s="23">
        <f>B11</f>
        <v>25.9</v>
      </c>
      <c r="C13" s="23">
        <v>0</v>
      </c>
      <c r="D13" s="24">
        <f>Calculator!D6/3</f>
        <v>16.033333333333335</v>
      </c>
    </row>
    <row r="14" spans="1:4" ht="18">
      <c r="A14" s="5" t="s">
        <v>9</v>
      </c>
      <c r="B14" s="23">
        <f>B11</f>
        <v>25.9</v>
      </c>
      <c r="C14" s="23">
        <v>0</v>
      </c>
      <c r="D14" s="24">
        <f>D13</f>
        <v>16.033333333333335</v>
      </c>
    </row>
    <row r="15" spans="1:4" ht="18.75" thickBot="1">
      <c r="A15" s="6" t="s">
        <v>13</v>
      </c>
      <c r="B15" s="26">
        <f>B11</f>
        <v>25.9</v>
      </c>
      <c r="C15" s="26">
        <v>0</v>
      </c>
      <c r="D15" s="27">
        <f>D14</f>
        <v>16.033333333333335</v>
      </c>
    </row>
    <row r="16" spans="1:4" ht="16.5" thickBot="1">
      <c r="A16" s="7"/>
      <c r="B16" s="8"/>
      <c r="C16" s="8"/>
      <c r="D16" s="9"/>
    </row>
    <row r="17" spans="1:4" ht="24" thickBot="1">
      <c r="A17" s="1" t="s">
        <v>14</v>
      </c>
      <c r="B17" s="2" t="s">
        <v>3</v>
      </c>
      <c r="C17" s="2" t="s">
        <v>4</v>
      </c>
      <c r="D17" s="3" t="s">
        <v>5</v>
      </c>
    </row>
    <row r="18" spans="1:4" ht="18">
      <c r="A18" s="34" t="s">
        <v>6</v>
      </c>
      <c r="B18" s="35">
        <f>Calculator!B6/6</f>
        <v>21.583333333333332</v>
      </c>
      <c r="C18" s="35">
        <f>C5</f>
        <v>46.25</v>
      </c>
      <c r="D18" s="36">
        <v>0</v>
      </c>
    </row>
    <row r="19" spans="1:4" ht="18">
      <c r="A19" s="5" t="s">
        <v>7</v>
      </c>
      <c r="B19" s="23">
        <f>B18</f>
        <v>21.583333333333332</v>
      </c>
      <c r="C19" s="23">
        <f>C5</f>
        <v>46.25</v>
      </c>
      <c r="D19" s="24">
        <v>0</v>
      </c>
    </row>
    <row r="20" spans="1:4" ht="18">
      <c r="A20" s="5" t="s">
        <v>15</v>
      </c>
      <c r="B20" s="23">
        <f>B18</f>
        <v>21.583333333333332</v>
      </c>
      <c r="C20" s="23">
        <v>0</v>
      </c>
      <c r="D20" s="24">
        <f>Calculator!D6/4</f>
        <v>12.025</v>
      </c>
    </row>
    <row r="21" spans="1:4" ht="18">
      <c r="A21" s="5" t="s">
        <v>9</v>
      </c>
      <c r="B21" s="23">
        <f>B18</f>
        <v>21.583333333333332</v>
      </c>
      <c r="C21" s="23">
        <v>0</v>
      </c>
      <c r="D21" s="24">
        <f>D20</f>
        <v>12.025</v>
      </c>
    </row>
    <row r="22" spans="1:4" ht="18">
      <c r="A22" s="5" t="s">
        <v>13</v>
      </c>
      <c r="B22" s="23">
        <f>B18</f>
        <v>21.583333333333332</v>
      </c>
      <c r="C22" s="23">
        <v>0</v>
      </c>
      <c r="D22" s="24">
        <f>D21</f>
        <v>12.025</v>
      </c>
    </row>
    <row r="23" spans="1:4" ht="18.75" thickBot="1">
      <c r="A23" s="6" t="s">
        <v>16</v>
      </c>
      <c r="B23" s="26">
        <f>B19</f>
        <v>21.583333333333332</v>
      </c>
      <c r="C23" s="26">
        <v>0</v>
      </c>
      <c r="D23" s="27">
        <f>D22</f>
        <v>12.025</v>
      </c>
    </row>
    <row r="24" spans="1:4" ht="78" customHeight="1">
      <c r="A24" s="11"/>
      <c r="B24" s="10"/>
      <c r="C24" s="10"/>
      <c r="D24" s="10"/>
    </row>
    <row r="25" spans="1:4" ht="18">
      <c r="A25" s="11"/>
      <c r="B25" s="10"/>
      <c r="C25" s="10"/>
      <c r="D25" s="10"/>
    </row>
    <row r="26" spans="1:4" ht="18">
      <c r="A26" s="11"/>
      <c r="B26" s="10"/>
      <c r="C26" s="10"/>
      <c r="D26" s="10"/>
    </row>
    <row r="27" spans="1:4" ht="18">
      <c r="A27" s="11"/>
      <c r="B27" s="10"/>
      <c r="C27" s="10"/>
      <c r="D27" s="10"/>
    </row>
    <row r="28" spans="1:4" ht="5.0999999999999996" customHeight="1">
      <c r="A28" s="19"/>
      <c r="B28" s="19"/>
      <c r="C28" s="19"/>
      <c r="D28" s="19"/>
    </row>
    <row r="29" spans="1:4" ht="45.75" thickBot="1">
      <c r="A29" s="79" t="s">
        <v>17</v>
      </c>
      <c r="B29" s="80"/>
      <c r="C29" s="80"/>
      <c r="D29" s="81"/>
    </row>
    <row r="30" spans="1:4" ht="24" thickBot="1">
      <c r="A30" s="1" t="s">
        <v>2</v>
      </c>
      <c r="B30" s="2" t="s">
        <v>3</v>
      </c>
      <c r="C30" s="2" t="s">
        <v>4</v>
      </c>
      <c r="D30" s="3" t="s">
        <v>5</v>
      </c>
    </row>
    <row r="31" spans="1:4" ht="18">
      <c r="A31" s="4" t="s">
        <v>6</v>
      </c>
      <c r="B31" s="21">
        <f>Calculator!B7/4</f>
        <v>30.756249999999998</v>
      </c>
      <c r="C31" s="21">
        <f>Calculator!C7/2</f>
        <v>43.9375</v>
      </c>
      <c r="D31" s="22">
        <f>0</f>
        <v>0</v>
      </c>
    </row>
    <row r="32" spans="1:4" ht="18">
      <c r="A32" s="5" t="s">
        <v>7</v>
      </c>
      <c r="B32" s="21">
        <f>B31</f>
        <v>30.756249999999998</v>
      </c>
      <c r="C32" s="23">
        <f>C31</f>
        <v>43.9375</v>
      </c>
      <c r="D32" s="24">
        <f>0</f>
        <v>0</v>
      </c>
    </row>
    <row r="33" spans="1:4" ht="18">
      <c r="A33" s="5" t="s">
        <v>8</v>
      </c>
      <c r="B33" s="21">
        <f>B32</f>
        <v>30.756249999999998</v>
      </c>
      <c r="C33" s="23">
        <v>0</v>
      </c>
      <c r="D33" s="24">
        <f>Calculator!D7/2</f>
        <v>22.8475</v>
      </c>
    </row>
    <row r="34" spans="1:4" ht="18.75" thickBot="1">
      <c r="A34" s="6" t="s">
        <v>9</v>
      </c>
      <c r="B34" s="25">
        <f>B33</f>
        <v>30.756249999999998</v>
      </c>
      <c r="C34" s="26">
        <v>0</v>
      </c>
      <c r="D34" s="27">
        <f>D33</f>
        <v>22.8475</v>
      </c>
    </row>
    <row r="35" spans="1:4" ht="16.5" thickBot="1">
      <c r="A35" s="7"/>
      <c r="B35" s="8"/>
      <c r="C35" s="8"/>
      <c r="D35" s="9"/>
    </row>
    <row r="36" spans="1:4" ht="24" thickBot="1">
      <c r="A36" s="1" t="s">
        <v>10</v>
      </c>
      <c r="B36" s="2" t="s">
        <v>11</v>
      </c>
      <c r="C36" s="2" t="s">
        <v>12</v>
      </c>
      <c r="D36" s="3" t="s">
        <v>5</v>
      </c>
    </row>
    <row r="37" spans="1:4" ht="18">
      <c r="A37" s="4" t="s">
        <v>6</v>
      </c>
      <c r="B37" s="21">
        <f>Calculator!B7/5</f>
        <v>24.604999999999997</v>
      </c>
      <c r="C37" s="21">
        <f>C31</f>
        <v>43.9375</v>
      </c>
      <c r="D37" s="22">
        <f>0</f>
        <v>0</v>
      </c>
    </row>
    <row r="38" spans="1:4" ht="18">
      <c r="A38" s="5" t="s">
        <v>7</v>
      </c>
      <c r="B38" s="23">
        <f>B37</f>
        <v>24.604999999999997</v>
      </c>
      <c r="C38" s="23">
        <f>C31</f>
        <v>43.9375</v>
      </c>
      <c r="D38" s="24">
        <f>0</f>
        <v>0</v>
      </c>
    </row>
    <row r="39" spans="1:4" ht="18">
      <c r="A39" s="5" t="s">
        <v>8</v>
      </c>
      <c r="B39" s="23">
        <f>B37</f>
        <v>24.604999999999997</v>
      </c>
      <c r="C39" s="23">
        <v>0</v>
      </c>
      <c r="D39" s="24">
        <f>Calculator!D7/3</f>
        <v>15.231666666666667</v>
      </c>
    </row>
    <row r="40" spans="1:4" ht="18">
      <c r="A40" s="5" t="s">
        <v>9</v>
      </c>
      <c r="B40" s="23">
        <f>B37</f>
        <v>24.604999999999997</v>
      </c>
      <c r="C40" s="23">
        <v>0</v>
      </c>
      <c r="D40" s="24">
        <f>D39</f>
        <v>15.231666666666667</v>
      </c>
    </row>
    <row r="41" spans="1:4" ht="18.75" thickBot="1">
      <c r="A41" s="6" t="s">
        <v>13</v>
      </c>
      <c r="B41" s="26">
        <f>B37</f>
        <v>24.604999999999997</v>
      </c>
      <c r="C41" s="26">
        <v>0</v>
      </c>
      <c r="D41" s="27">
        <f>D40</f>
        <v>15.231666666666667</v>
      </c>
    </row>
    <row r="42" spans="1:4" ht="16.5" thickBot="1">
      <c r="A42" s="7"/>
      <c r="B42" s="8"/>
      <c r="C42" s="8"/>
      <c r="D42" s="9"/>
    </row>
    <row r="43" spans="1:4" ht="24" thickBot="1">
      <c r="A43" s="1" t="s">
        <v>14</v>
      </c>
      <c r="B43" s="2" t="s">
        <v>3</v>
      </c>
      <c r="C43" s="2" t="s">
        <v>4</v>
      </c>
      <c r="D43" s="3" t="s">
        <v>5</v>
      </c>
    </row>
    <row r="44" spans="1:4" ht="18">
      <c r="A44" s="4" t="s">
        <v>6</v>
      </c>
      <c r="B44" s="21">
        <f>Calculator!B7/6</f>
        <v>20.504166666666666</v>
      </c>
      <c r="C44" s="21">
        <f>C31</f>
        <v>43.9375</v>
      </c>
      <c r="D44" s="22">
        <v>0</v>
      </c>
    </row>
    <row r="45" spans="1:4" ht="18">
      <c r="A45" s="5" t="s">
        <v>7</v>
      </c>
      <c r="B45" s="23">
        <f>B44</f>
        <v>20.504166666666666</v>
      </c>
      <c r="C45" s="23">
        <f>C31</f>
        <v>43.9375</v>
      </c>
      <c r="D45" s="24">
        <v>0</v>
      </c>
    </row>
    <row r="46" spans="1:4" ht="18">
      <c r="A46" s="5" t="s">
        <v>15</v>
      </c>
      <c r="B46" s="23">
        <f>B44</f>
        <v>20.504166666666666</v>
      </c>
      <c r="C46" s="23">
        <v>0</v>
      </c>
      <c r="D46" s="24">
        <f>Calculator!D7/4</f>
        <v>11.42375</v>
      </c>
    </row>
    <row r="47" spans="1:4" ht="18">
      <c r="A47" s="5" t="s">
        <v>9</v>
      </c>
      <c r="B47" s="23">
        <f>B44</f>
        <v>20.504166666666666</v>
      </c>
      <c r="C47" s="23">
        <v>0</v>
      </c>
      <c r="D47" s="24">
        <f>D46</f>
        <v>11.42375</v>
      </c>
    </row>
    <row r="48" spans="1:4" ht="18">
      <c r="A48" s="5" t="s">
        <v>13</v>
      </c>
      <c r="B48" s="23">
        <f>B44</f>
        <v>20.504166666666666</v>
      </c>
      <c r="C48" s="23">
        <v>0</v>
      </c>
      <c r="D48" s="24">
        <f>D47</f>
        <v>11.42375</v>
      </c>
    </row>
    <row r="49" spans="1:4" ht="18.75" thickBot="1">
      <c r="A49" s="6" t="s">
        <v>16</v>
      </c>
      <c r="B49" s="26">
        <f>B45</f>
        <v>20.504166666666666</v>
      </c>
      <c r="C49" s="26">
        <v>0</v>
      </c>
      <c r="D49" s="27">
        <f>D48</f>
        <v>11.42375</v>
      </c>
    </row>
    <row r="50" spans="1:4" ht="18">
      <c r="A50" s="11"/>
      <c r="B50" s="10"/>
      <c r="C50" s="10"/>
      <c r="D50" s="10"/>
    </row>
    <row r="51" spans="1:4" ht="18">
      <c r="A51" s="11"/>
      <c r="B51" s="10"/>
      <c r="C51" s="10"/>
      <c r="D51" s="10"/>
    </row>
    <row r="52" spans="1:4" ht="18">
      <c r="A52" s="11"/>
      <c r="B52" s="10"/>
      <c r="C52" s="10"/>
      <c r="D52" s="10"/>
    </row>
    <row r="53" spans="1:4" ht="18">
      <c r="A53" s="11"/>
      <c r="B53" s="10"/>
      <c r="C53" s="10"/>
      <c r="D53" s="10"/>
    </row>
    <row r="54" spans="1:4" ht="18">
      <c r="A54" s="11"/>
      <c r="B54" s="10"/>
      <c r="C54" s="10"/>
      <c r="D54" s="10"/>
    </row>
    <row r="55" spans="1:4" ht="18">
      <c r="A55" s="11"/>
      <c r="B55" s="10"/>
      <c r="C55" s="10"/>
      <c r="D55" s="10"/>
    </row>
    <row r="56" spans="1:4" ht="18">
      <c r="A56" s="11"/>
      <c r="B56" s="10"/>
      <c r="C56" s="10"/>
      <c r="D56" s="10"/>
    </row>
    <row r="57" spans="1:4" ht="18">
      <c r="A57" s="11"/>
      <c r="B57" s="10"/>
      <c r="C57" s="10"/>
      <c r="D57" s="10"/>
    </row>
    <row r="58" spans="1:4" ht="18">
      <c r="A58" s="11"/>
      <c r="B58" s="10"/>
      <c r="C58" s="10"/>
      <c r="D58" s="10"/>
    </row>
    <row r="59" spans="1:4" ht="18">
      <c r="A59" s="11"/>
      <c r="B59" s="10"/>
      <c r="C59" s="10"/>
      <c r="D59" s="10"/>
    </row>
    <row r="60" spans="1:4" ht="18">
      <c r="A60" s="11"/>
      <c r="B60" s="10"/>
      <c r="C60" s="10"/>
      <c r="D60" s="10"/>
    </row>
    <row r="61" spans="1:4" ht="18">
      <c r="A61" s="11"/>
      <c r="B61" s="10"/>
      <c r="C61" s="10"/>
      <c r="D61" s="10"/>
    </row>
    <row r="62" spans="1:4" ht="63" customHeight="1" thickBot="1">
      <c r="A62" s="11"/>
      <c r="B62" s="10"/>
      <c r="C62" s="10"/>
      <c r="D62" s="10"/>
    </row>
    <row r="63" spans="1:4" ht="45.75" thickBot="1">
      <c r="A63" s="73" t="s">
        <v>18</v>
      </c>
      <c r="B63" s="74"/>
      <c r="C63" s="74"/>
      <c r="D63" s="75"/>
    </row>
    <row r="64" spans="1:4" ht="24" thickBot="1">
      <c r="A64" s="1" t="s">
        <v>2</v>
      </c>
      <c r="B64" s="2" t="s">
        <v>3</v>
      </c>
      <c r="C64" s="2" t="s">
        <v>4</v>
      </c>
      <c r="D64" s="3" t="s">
        <v>5</v>
      </c>
    </row>
    <row r="65" spans="1:4" ht="18">
      <c r="A65" s="4" t="s">
        <v>6</v>
      </c>
      <c r="B65" s="21">
        <f>Calculator!B8/4</f>
        <v>30.756249999999998</v>
      </c>
      <c r="C65" s="21">
        <f>Calculator!C8*0.25</f>
        <v>20.870312500000001</v>
      </c>
      <c r="D65" s="22">
        <f>0</f>
        <v>0</v>
      </c>
    </row>
    <row r="66" spans="1:4" ht="18">
      <c r="A66" s="5" t="s">
        <v>7</v>
      </c>
      <c r="B66" s="21">
        <f>B65</f>
        <v>30.756249999999998</v>
      </c>
      <c r="C66" s="23">
        <f>Calculator!C8*0.5</f>
        <v>41.740625000000001</v>
      </c>
      <c r="D66" s="24">
        <f>0</f>
        <v>0</v>
      </c>
    </row>
    <row r="67" spans="1:4" ht="18">
      <c r="A67" s="5" t="s">
        <v>8</v>
      </c>
      <c r="B67" s="21">
        <f>B66</f>
        <v>30.756249999999998</v>
      </c>
      <c r="C67" s="23">
        <v>0</v>
      </c>
      <c r="D67" s="24">
        <f>Calculator!D8/2</f>
        <v>21.705124999999999</v>
      </c>
    </row>
    <row r="68" spans="1:4" ht="18.75" thickBot="1">
      <c r="A68" s="6" t="s">
        <v>9</v>
      </c>
      <c r="B68" s="25">
        <f>B67</f>
        <v>30.756249999999998</v>
      </c>
      <c r="C68" s="26">
        <v>0</v>
      </c>
      <c r="D68" s="27">
        <f>D67</f>
        <v>21.705124999999999</v>
      </c>
    </row>
    <row r="69" spans="1:4" ht="16.5" thickBot="1">
      <c r="A69" s="7"/>
      <c r="B69" s="8"/>
      <c r="C69" s="8"/>
      <c r="D69" s="9"/>
    </row>
    <row r="70" spans="1:4" ht="24" thickBot="1">
      <c r="A70" s="1" t="s">
        <v>10</v>
      </c>
      <c r="B70" s="2" t="s">
        <v>11</v>
      </c>
      <c r="C70" s="2" t="s">
        <v>12</v>
      </c>
      <c r="D70" s="3" t="s">
        <v>5</v>
      </c>
    </row>
    <row r="71" spans="1:4" ht="18">
      <c r="A71" s="4" t="s">
        <v>6</v>
      </c>
      <c r="B71" s="21">
        <f>Calculator!B8/5</f>
        <v>24.604999999999997</v>
      </c>
      <c r="C71" s="21">
        <f>C65</f>
        <v>20.870312500000001</v>
      </c>
      <c r="D71" s="22">
        <f>0</f>
        <v>0</v>
      </c>
    </row>
    <row r="72" spans="1:4" ht="18">
      <c r="A72" s="5" t="s">
        <v>7</v>
      </c>
      <c r="B72" s="23">
        <f>B71</f>
        <v>24.604999999999997</v>
      </c>
      <c r="C72" s="23">
        <f>C66</f>
        <v>41.740625000000001</v>
      </c>
      <c r="D72" s="24">
        <f>0</f>
        <v>0</v>
      </c>
    </row>
    <row r="73" spans="1:4" ht="18">
      <c r="A73" s="5" t="s">
        <v>8</v>
      </c>
      <c r="B73" s="23">
        <f>B71</f>
        <v>24.604999999999997</v>
      </c>
      <c r="C73" s="23">
        <v>0</v>
      </c>
      <c r="D73" s="24">
        <f>Calculator!D8/3</f>
        <v>14.470083333333333</v>
      </c>
    </row>
    <row r="74" spans="1:4" ht="18">
      <c r="A74" s="5" t="s">
        <v>9</v>
      </c>
      <c r="B74" s="23">
        <f>B71</f>
        <v>24.604999999999997</v>
      </c>
      <c r="C74" s="23">
        <v>0</v>
      </c>
      <c r="D74" s="24">
        <f>D73</f>
        <v>14.470083333333333</v>
      </c>
    </row>
    <row r="75" spans="1:4" ht="18.75" thickBot="1">
      <c r="A75" s="6" t="s">
        <v>13</v>
      </c>
      <c r="B75" s="26">
        <f>B71</f>
        <v>24.604999999999997</v>
      </c>
      <c r="C75" s="26">
        <v>0</v>
      </c>
      <c r="D75" s="27">
        <f>D74</f>
        <v>14.470083333333333</v>
      </c>
    </row>
    <row r="76" spans="1:4" ht="16.5" thickBot="1">
      <c r="A76" s="7"/>
      <c r="B76" s="8"/>
      <c r="C76" s="8"/>
      <c r="D76" s="9"/>
    </row>
    <row r="77" spans="1:4" ht="24" thickBot="1">
      <c r="A77" s="1" t="s">
        <v>14</v>
      </c>
      <c r="B77" s="2" t="s">
        <v>3</v>
      </c>
      <c r="C77" s="2" t="s">
        <v>4</v>
      </c>
      <c r="D77" s="3" t="s">
        <v>5</v>
      </c>
    </row>
    <row r="78" spans="1:4" ht="18">
      <c r="A78" s="4" t="s">
        <v>6</v>
      </c>
      <c r="B78" s="21">
        <f>Calculator!B8/6</f>
        <v>20.504166666666666</v>
      </c>
      <c r="C78" s="21">
        <f>C65</f>
        <v>20.870312500000001</v>
      </c>
      <c r="D78" s="22">
        <v>0</v>
      </c>
    </row>
    <row r="79" spans="1:4" ht="18">
      <c r="A79" s="5" t="s">
        <v>7</v>
      </c>
      <c r="B79" s="23">
        <f>B78</f>
        <v>20.504166666666666</v>
      </c>
      <c r="C79" s="23">
        <f>C66</f>
        <v>41.740625000000001</v>
      </c>
      <c r="D79" s="24">
        <v>0</v>
      </c>
    </row>
    <row r="80" spans="1:4" ht="18">
      <c r="A80" s="5" t="s">
        <v>15</v>
      </c>
      <c r="B80" s="23">
        <f>B78</f>
        <v>20.504166666666666</v>
      </c>
      <c r="C80" s="23">
        <v>0</v>
      </c>
      <c r="D80" s="24">
        <f>Calculator!D8/6</f>
        <v>7.2350416666666666</v>
      </c>
    </row>
    <row r="81" spans="1:4" ht="18">
      <c r="A81" s="5" t="s">
        <v>9</v>
      </c>
      <c r="B81" s="23">
        <f>B78</f>
        <v>20.504166666666666</v>
      </c>
      <c r="C81" s="23">
        <v>0</v>
      </c>
      <c r="D81" s="24">
        <f>D80</f>
        <v>7.2350416666666666</v>
      </c>
    </row>
    <row r="82" spans="1:4" ht="18">
      <c r="A82" s="5" t="s">
        <v>13</v>
      </c>
      <c r="B82" s="23">
        <f>B78</f>
        <v>20.504166666666666</v>
      </c>
      <c r="C82" s="23">
        <v>0</v>
      </c>
      <c r="D82" s="24">
        <f>D81</f>
        <v>7.2350416666666666</v>
      </c>
    </row>
    <row r="83" spans="1:4" ht="18.75" thickBot="1">
      <c r="A83" s="6" t="s">
        <v>16</v>
      </c>
      <c r="B83" s="26">
        <f>B79</f>
        <v>20.504166666666666</v>
      </c>
      <c r="C83" s="26">
        <v>0</v>
      </c>
      <c r="D83" s="27">
        <f>D82</f>
        <v>7.2350416666666666</v>
      </c>
    </row>
    <row r="84" spans="1:4" ht="18">
      <c r="A84" s="11"/>
      <c r="B84" s="10"/>
      <c r="C84" s="10"/>
      <c r="D84" s="10"/>
    </row>
    <row r="85" spans="1:4" ht="18">
      <c r="A85" s="11"/>
      <c r="B85" s="10"/>
      <c r="C85" s="10"/>
      <c r="D85" s="10"/>
    </row>
    <row r="86" spans="1:4" ht="18">
      <c r="A86" s="11"/>
      <c r="B86" s="10"/>
      <c r="C86" s="10"/>
      <c r="D86" s="10"/>
    </row>
    <row r="87" spans="1:4" ht="18">
      <c r="A87" s="11"/>
      <c r="B87" s="10"/>
      <c r="C87" s="10"/>
      <c r="D87" s="10"/>
    </row>
    <row r="88" spans="1:4" ht="18">
      <c r="A88" s="11"/>
      <c r="B88" s="10"/>
      <c r="C88" s="10"/>
      <c r="D88" s="10"/>
    </row>
    <row r="89" spans="1:4" ht="18">
      <c r="A89" s="11"/>
      <c r="B89" s="10"/>
      <c r="C89" s="10"/>
      <c r="D89" s="10"/>
    </row>
    <row r="90" spans="1:4" ht="18">
      <c r="A90" s="11"/>
      <c r="B90" s="10"/>
      <c r="C90" s="10"/>
      <c r="D90" s="10"/>
    </row>
    <row r="91" spans="1:4" ht="18">
      <c r="A91" s="11"/>
      <c r="B91" s="10"/>
      <c r="C91" s="10"/>
      <c r="D91" s="10"/>
    </row>
    <row r="92" spans="1:4" ht="18">
      <c r="A92" s="11"/>
      <c r="B92" s="10"/>
      <c r="C92" s="10"/>
      <c r="D92" s="10"/>
    </row>
    <row r="93" spans="1:4" ht="18">
      <c r="A93" s="11"/>
      <c r="B93" s="10"/>
      <c r="C93" s="10"/>
      <c r="D93" s="10"/>
    </row>
    <row r="94" spans="1:4" ht="18">
      <c r="A94" s="11"/>
      <c r="B94" s="10"/>
      <c r="C94" s="10"/>
      <c r="D94" s="10"/>
    </row>
    <row r="95" spans="1:4" ht="18">
      <c r="A95" s="11"/>
      <c r="B95" s="10"/>
      <c r="C95" s="10"/>
      <c r="D95" s="10"/>
    </row>
    <row r="96" spans="1:4" ht="63" customHeight="1" thickBot="1"/>
    <row r="97" spans="1:4" ht="45.75" thickBot="1">
      <c r="A97" s="73" t="s">
        <v>19</v>
      </c>
      <c r="B97" s="74"/>
      <c r="C97" s="74"/>
      <c r="D97" s="75"/>
    </row>
    <row r="98" spans="1:4" ht="24" thickBot="1">
      <c r="A98" s="1" t="s">
        <v>2</v>
      </c>
      <c r="B98" s="2" t="s">
        <v>3</v>
      </c>
      <c r="C98" s="2" t="s">
        <v>4</v>
      </c>
      <c r="D98" s="3" t="s">
        <v>5</v>
      </c>
    </row>
    <row r="99" spans="1:4" ht="18">
      <c r="A99" s="4" t="s">
        <v>6</v>
      </c>
      <c r="B99" s="21">
        <f>Calculator!B9/4</f>
        <v>30.756249999999998</v>
      </c>
      <c r="C99" s="21">
        <f>Calculator!C9*0.25</f>
        <v>20.870312500000001</v>
      </c>
      <c r="D99" s="22">
        <f>0</f>
        <v>0</v>
      </c>
    </row>
    <row r="100" spans="1:4" ht="18">
      <c r="A100" s="5" t="s">
        <v>7</v>
      </c>
      <c r="B100" s="21">
        <f>B99</f>
        <v>30.756249999999998</v>
      </c>
      <c r="C100" s="23">
        <f>Calculator!C9*0.5</f>
        <v>41.740625000000001</v>
      </c>
      <c r="D100" s="24">
        <f>0</f>
        <v>0</v>
      </c>
    </row>
    <row r="101" spans="1:4" ht="18">
      <c r="A101" s="5" t="s">
        <v>8</v>
      </c>
      <c r="B101" s="21">
        <f>B100</f>
        <v>30.756249999999998</v>
      </c>
      <c r="C101" s="23">
        <v>0</v>
      </c>
      <c r="D101" s="24">
        <f>Calculator!D9/2</f>
        <v>19.534612499999998</v>
      </c>
    </row>
    <row r="102" spans="1:4" ht="18.75" thickBot="1">
      <c r="A102" s="6" t="s">
        <v>9</v>
      </c>
      <c r="B102" s="25">
        <f>B101</f>
        <v>30.756249999999998</v>
      </c>
      <c r="C102" s="26">
        <v>0</v>
      </c>
      <c r="D102" s="27">
        <f>D101</f>
        <v>19.534612499999998</v>
      </c>
    </row>
    <row r="103" spans="1:4" ht="16.5" thickBot="1">
      <c r="A103" s="7"/>
      <c r="B103" s="8"/>
      <c r="C103" s="8"/>
      <c r="D103" s="9"/>
    </row>
    <row r="104" spans="1:4" ht="24" thickBot="1">
      <c r="A104" s="1" t="s">
        <v>10</v>
      </c>
      <c r="B104" s="2" t="s">
        <v>11</v>
      </c>
      <c r="C104" s="2" t="s">
        <v>12</v>
      </c>
      <c r="D104" s="3" t="s">
        <v>5</v>
      </c>
    </row>
    <row r="105" spans="1:4" ht="18">
      <c r="A105" s="4" t="s">
        <v>6</v>
      </c>
      <c r="B105" s="21">
        <f>Calculator!B9/5</f>
        <v>24.604999999999997</v>
      </c>
      <c r="C105" s="21">
        <f>C99</f>
        <v>20.870312500000001</v>
      </c>
      <c r="D105" s="22">
        <f>0</f>
        <v>0</v>
      </c>
    </row>
    <row r="106" spans="1:4" ht="18">
      <c r="A106" s="5" t="s">
        <v>7</v>
      </c>
      <c r="B106" s="23">
        <f>B105</f>
        <v>24.604999999999997</v>
      </c>
      <c r="C106" s="23">
        <f>C100</f>
        <v>41.740625000000001</v>
      </c>
      <c r="D106" s="24">
        <f>0</f>
        <v>0</v>
      </c>
    </row>
    <row r="107" spans="1:4" ht="18">
      <c r="A107" s="5" t="s">
        <v>8</v>
      </c>
      <c r="B107" s="23">
        <f>B105</f>
        <v>24.604999999999997</v>
      </c>
      <c r="C107" s="23">
        <v>0</v>
      </c>
      <c r="D107" s="24">
        <f>Calculator!D9/3</f>
        <v>13.023074999999999</v>
      </c>
    </row>
    <row r="108" spans="1:4" ht="18">
      <c r="A108" s="5" t="s">
        <v>9</v>
      </c>
      <c r="B108" s="23">
        <f>B105</f>
        <v>24.604999999999997</v>
      </c>
      <c r="C108" s="23">
        <v>0</v>
      </c>
      <c r="D108" s="24">
        <f>D107</f>
        <v>13.023074999999999</v>
      </c>
    </row>
    <row r="109" spans="1:4" ht="18.75" thickBot="1">
      <c r="A109" s="6" t="s">
        <v>13</v>
      </c>
      <c r="B109" s="26">
        <f>B105</f>
        <v>24.604999999999997</v>
      </c>
      <c r="C109" s="26">
        <v>0</v>
      </c>
      <c r="D109" s="27">
        <f>D108</f>
        <v>13.023074999999999</v>
      </c>
    </row>
    <row r="110" spans="1:4" ht="16.5" thickBot="1">
      <c r="A110" s="7"/>
      <c r="B110" s="8"/>
      <c r="C110" s="8"/>
      <c r="D110" s="9"/>
    </row>
    <row r="111" spans="1:4" ht="24" thickBot="1">
      <c r="A111" s="1" t="s">
        <v>14</v>
      </c>
      <c r="B111" s="2" t="s">
        <v>3</v>
      </c>
      <c r="C111" s="2" t="s">
        <v>4</v>
      </c>
      <c r="D111" s="3" t="s">
        <v>5</v>
      </c>
    </row>
    <row r="112" spans="1:4" ht="18">
      <c r="A112" s="4" t="s">
        <v>6</v>
      </c>
      <c r="B112" s="21">
        <f>Calculator!B8/6</f>
        <v>20.504166666666666</v>
      </c>
      <c r="C112" s="21">
        <f>C99</f>
        <v>20.870312500000001</v>
      </c>
      <c r="D112" s="22">
        <v>0</v>
      </c>
    </row>
    <row r="113" spans="1:4" ht="18">
      <c r="A113" s="5" t="s">
        <v>7</v>
      </c>
      <c r="B113" s="23">
        <f>B112</f>
        <v>20.504166666666666</v>
      </c>
      <c r="C113" s="23">
        <f>C100</f>
        <v>41.740625000000001</v>
      </c>
      <c r="D113" s="24">
        <v>0</v>
      </c>
    </row>
    <row r="114" spans="1:4" ht="18">
      <c r="A114" s="5" t="s">
        <v>15</v>
      </c>
      <c r="B114" s="23">
        <f>B112</f>
        <v>20.504166666666666</v>
      </c>
      <c r="C114" s="23">
        <v>0</v>
      </c>
      <c r="D114" s="24">
        <f>Calculator!D9/4</f>
        <v>9.767306249999999</v>
      </c>
    </row>
    <row r="115" spans="1:4" ht="18">
      <c r="A115" s="5" t="s">
        <v>9</v>
      </c>
      <c r="B115" s="23">
        <f>B112</f>
        <v>20.504166666666666</v>
      </c>
      <c r="C115" s="23">
        <v>0</v>
      </c>
      <c r="D115" s="24">
        <f>D114</f>
        <v>9.767306249999999</v>
      </c>
    </row>
    <row r="116" spans="1:4" ht="18">
      <c r="A116" s="5" t="s">
        <v>13</v>
      </c>
      <c r="B116" s="23">
        <f>B112</f>
        <v>20.504166666666666</v>
      </c>
      <c r="C116" s="23">
        <v>0</v>
      </c>
      <c r="D116" s="24">
        <f>D115</f>
        <v>9.767306249999999</v>
      </c>
    </row>
    <row r="117" spans="1:4" ht="18.75" thickBot="1">
      <c r="A117" s="6" t="s">
        <v>16</v>
      </c>
      <c r="B117" s="26">
        <f>B113</f>
        <v>20.504166666666666</v>
      </c>
      <c r="C117" s="26">
        <v>0</v>
      </c>
      <c r="D117" s="27">
        <f>D116</f>
        <v>9.767306249999999</v>
      </c>
    </row>
    <row r="118" spans="1:4" ht="18">
      <c r="A118" s="11"/>
      <c r="B118" s="10"/>
      <c r="C118" s="10"/>
      <c r="D118" s="10"/>
    </row>
    <row r="119" spans="1:4" ht="18">
      <c r="A119" s="11"/>
      <c r="B119" s="10"/>
      <c r="C119" s="10"/>
      <c r="D119" s="10"/>
    </row>
    <row r="120" spans="1:4" ht="18">
      <c r="A120" s="11"/>
      <c r="B120" s="10"/>
      <c r="C120" s="10"/>
      <c r="D120" s="10"/>
    </row>
    <row r="121" spans="1:4" ht="18">
      <c r="A121" s="11"/>
      <c r="B121" s="10"/>
      <c r="C121" s="10"/>
      <c r="D121" s="10"/>
    </row>
    <row r="122" spans="1:4" ht="18">
      <c r="A122" s="11"/>
      <c r="B122" s="10"/>
      <c r="C122" s="10"/>
      <c r="D122" s="10"/>
    </row>
    <row r="123" spans="1:4" ht="18">
      <c r="A123" s="11"/>
      <c r="B123" s="10"/>
      <c r="C123" s="10"/>
      <c r="D123" s="10"/>
    </row>
    <row r="124" spans="1:4" ht="18">
      <c r="A124" s="11"/>
      <c r="B124" s="10"/>
      <c r="C124" s="10"/>
      <c r="D124" s="10"/>
    </row>
    <row r="125" spans="1:4" ht="18">
      <c r="A125" s="11"/>
      <c r="B125" s="10"/>
      <c r="C125" s="10"/>
      <c r="D125" s="10"/>
    </row>
    <row r="126" spans="1:4" ht="18">
      <c r="A126" s="11"/>
      <c r="B126" s="10"/>
      <c r="C126" s="10"/>
      <c r="D126" s="10"/>
    </row>
    <row r="127" spans="1:4" ht="18">
      <c r="A127" s="11"/>
      <c r="B127" s="10"/>
      <c r="C127" s="10"/>
      <c r="D127" s="10"/>
    </row>
    <row r="128" spans="1:4" ht="18">
      <c r="A128" s="11"/>
      <c r="B128" s="10"/>
      <c r="C128" s="10"/>
      <c r="D128" s="10"/>
    </row>
    <row r="129" spans="1:4" ht="18">
      <c r="A129" s="11"/>
      <c r="B129" s="10"/>
      <c r="C129" s="10"/>
      <c r="D129" s="10"/>
    </row>
    <row r="130" spans="1:4" ht="65.099999999999994" customHeight="1" thickBot="1"/>
    <row r="131" spans="1:4" ht="45.75" thickBot="1">
      <c r="A131" s="73" t="s">
        <v>20</v>
      </c>
      <c r="B131" s="74"/>
      <c r="C131" s="74"/>
      <c r="D131" s="75"/>
    </row>
    <row r="132" spans="1:4" ht="24" thickBot="1">
      <c r="A132" s="1" t="s">
        <v>2</v>
      </c>
      <c r="B132" s="2" t="s">
        <v>3</v>
      </c>
      <c r="C132" s="2" t="s">
        <v>4</v>
      </c>
      <c r="D132" s="3" t="s">
        <v>5</v>
      </c>
    </row>
    <row r="133" spans="1:4" ht="18">
      <c r="A133" s="4" t="s">
        <v>21</v>
      </c>
      <c r="B133" s="21">
        <f>Calculator!B10/4</f>
        <v>30.756249999999998</v>
      </c>
      <c r="C133" s="21">
        <f>Calculator!C10*0.5</f>
        <v>41.740625000000001</v>
      </c>
      <c r="D133" s="22">
        <f>0</f>
        <v>0</v>
      </c>
    </row>
    <row r="134" spans="1:4" ht="18">
      <c r="A134" s="5" t="s">
        <v>22</v>
      </c>
      <c r="B134" s="21">
        <f>B133</f>
        <v>30.756249999999998</v>
      </c>
      <c r="C134" s="23">
        <f>0</f>
        <v>0</v>
      </c>
      <c r="D134" s="24">
        <f>Calculator!D10/3</f>
        <v>13.023074999999999</v>
      </c>
    </row>
    <row r="135" spans="1:4" ht="18">
      <c r="A135" s="5" t="s">
        <v>8</v>
      </c>
      <c r="B135" s="21">
        <f>B134</f>
        <v>30.756249999999998</v>
      </c>
      <c r="C135" s="23">
        <v>0</v>
      </c>
      <c r="D135" s="24">
        <f>D134</f>
        <v>13.023074999999999</v>
      </c>
    </row>
    <row r="136" spans="1:4" ht="18.75" thickBot="1">
      <c r="A136" s="6" t="s">
        <v>9</v>
      </c>
      <c r="B136" s="25">
        <f>B135</f>
        <v>30.756249999999998</v>
      </c>
      <c r="C136" s="26">
        <v>0</v>
      </c>
      <c r="D136" s="27">
        <f>D135</f>
        <v>13.023074999999999</v>
      </c>
    </row>
    <row r="137" spans="1:4" ht="16.5" thickBot="1">
      <c r="A137" s="7"/>
      <c r="B137" s="28"/>
      <c r="C137" s="28"/>
      <c r="D137" s="29"/>
    </row>
    <row r="138" spans="1:4" ht="24" thickBot="1">
      <c r="A138" s="1" t="s">
        <v>10</v>
      </c>
      <c r="B138" s="2" t="s">
        <v>11</v>
      </c>
      <c r="C138" s="2" t="s">
        <v>12</v>
      </c>
      <c r="D138" s="3" t="s">
        <v>5</v>
      </c>
    </row>
    <row r="139" spans="1:4" ht="18">
      <c r="A139" s="4" t="s">
        <v>21</v>
      </c>
      <c r="B139" s="21">
        <f>Calculator!B10/5</f>
        <v>24.604999999999997</v>
      </c>
      <c r="C139" s="21">
        <f>C133</f>
        <v>41.740625000000001</v>
      </c>
      <c r="D139" s="22">
        <f>0</f>
        <v>0</v>
      </c>
    </row>
    <row r="140" spans="1:4" ht="18">
      <c r="A140" s="5" t="s">
        <v>22</v>
      </c>
      <c r="B140" s="23">
        <f>B139</f>
        <v>24.604999999999997</v>
      </c>
      <c r="C140" s="23">
        <f>C134</f>
        <v>0</v>
      </c>
      <c r="D140" s="24">
        <f>Calculator!D10/4</f>
        <v>9.767306249999999</v>
      </c>
    </row>
    <row r="141" spans="1:4" ht="18">
      <c r="A141" s="5" t="s">
        <v>8</v>
      </c>
      <c r="B141" s="23">
        <f>B139</f>
        <v>24.604999999999997</v>
      </c>
      <c r="C141" s="23">
        <v>0</v>
      </c>
      <c r="D141" s="24">
        <f>D140</f>
        <v>9.767306249999999</v>
      </c>
    </row>
    <row r="142" spans="1:4" ht="18">
      <c r="A142" s="5" t="s">
        <v>9</v>
      </c>
      <c r="B142" s="23">
        <f>B139</f>
        <v>24.604999999999997</v>
      </c>
      <c r="C142" s="23">
        <v>0</v>
      </c>
      <c r="D142" s="24">
        <f>D141</f>
        <v>9.767306249999999</v>
      </c>
    </row>
    <row r="143" spans="1:4" ht="18.75" thickBot="1">
      <c r="A143" s="6" t="s">
        <v>13</v>
      </c>
      <c r="B143" s="26">
        <f>B139</f>
        <v>24.604999999999997</v>
      </c>
      <c r="C143" s="26">
        <v>0</v>
      </c>
      <c r="D143" s="27">
        <f>D142</f>
        <v>9.767306249999999</v>
      </c>
    </row>
    <row r="144" spans="1:4" ht="16.5" thickBot="1">
      <c r="A144" s="7"/>
      <c r="B144" s="8"/>
      <c r="C144" s="8"/>
      <c r="D144" s="9"/>
    </row>
    <row r="145" spans="1:4" ht="24" thickBot="1">
      <c r="A145" s="1" t="s">
        <v>14</v>
      </c>
      <c r="B145" s="2" t="s">
        <v>3</v>
      </c>
      <c r="C145" s="2" t="s">
        <v>4</v>
      </c>
      <c r="D145" s="3" t="s">
        <v>5</v>
      </c>
    </row>
    <row r="146" spans="1:4" ht="18">
      <c r="A146" s="4" t="s">
        <v>21</v>
      </c>
      <c r="B146" s="21">
        <f>Calculator!B10/6</f>
        <v>20.504166666666666</v>
      </c>
      <c r="C146" s="21">
        <f>C133</f>
        <v>41.740625000000001</v>
      </c>
      <c r="D146" s="22">
        <v>0</v>
      </c>
    </row>
    <row r="147" spans="1:4" ht="18">
      <c r="A147" s="5" t="s">
        <v>22</v>
      </c>
      <c r="B147" s="23">
        <f>B146</f>
        <v>20.504166666666666</v>
      </c>
      <c r="C147" s="23">
        <f>C134</f>
        <v>0</v>
      </c>
      <c r="D147" s="24">
        <f>Calculator!D10/5</f>
        <v>7.8138449999999988</v>
      </c>
    </row>
    <row r="148" spans="1:4" ht="18">
      <c r="A148" s="5" t="s">
        <v>15</v>
      </c>
      <c r="B148" s="23">
        <f>B146</f>
        <v>20.504166666666666</v>
      </c>
      <c r="C148" s="23">
        <v>0</v>
      </c>
      <c r="D148" s="24">
        <f>Calculator!D10/5</f>
        <v>7.8138449999999988</v>
      </c>
    </row>
    <row r="149" spans="1:4" ht="18">
      <c r="A149" s="5" t="s">
        <v>9</v>
      </c>
      <c r="B149" s="23">
        <f>B146</f>
        <v>20.504166666666666</v>
      </c>
      <c r="C149" s="23">
        <v>0</v>
      </c>
      <c r="D149" s="24">
        <f>D148</f>
        <v>7.8138449999999988</v>
      </c>
    </row>
    <row r="150" spans="1:4" ht="18">
      <c r="A150" s="5" t="s">
        <v>13</v>
      </c>
      <c r="B150" s="23">
        <f>B146</f>
        <v>20.504166666666666</v>
      </c>
      <c r="C150" s="23">
        <v>0</v>
      </c>
      <c r="D150" s="24">
        <f>D149</f>
        <v>7.8138449999999988</v>
      </c>
    </row>
    <row r="151" spans="1:4" ht="18.75" thickBot="1">
      <c r="A151" s="6" t="s">
        <v>16</v>
      </c>
      <c r="B151" s="26">
        <f>B147</f>
        <v>20.504166666666666</v>
      </c>
      <c r="C151" s="26">
        <v>0</v>
      </c>
      <c r="D151" s="27">
        <f>D150</f>
        <v>7.8138449999999988</v>
      </c>
    </row>
    <row r="169" spans="1:4" ht="16.5" thickBot="1"/>
    <row r="170" spans="1:4" ht="45.75" thickBot="1">
      <c r="A170" s="73" t="s">
        <v>23</v>
      </c>
      <c r="B170" s="74"/>
      <c r="C170" s="74"/>
      <c r="D170" s="75"/>
    </row>
    <row r="171" spans="1:4" ht="24" thickBot="1">
      <c r="A171" s="1" t="s">
        <v>2</v>
      </c>
      <c r="B171" s="2" t="s">
        <v>3</v>
      </c>
      <c r="C171" s="2" t="s">
        <v>4</v>
      </c>
      <c r="D171" s="3" t="s">
        <v>5</v>
      </c>
    </row>
    <row r="172" spans="1:4" ht="18">
      <c r="A172" s="4" t="s">
        <v>21</v>
      </c>
      <c r="B172" s="21">
        <f>Calculator!B11/4</f>
        <v>30.756249999999998</v>
      </c>
      <c r="C172" s="21">
        <f>Calculator!C11*0.5</f>
        <v>37.566562500000003</v>
      </c>
      <c r="D172" s="22">
        <f>0</f>
        <v>0</v>
      </c>
    </row>
    <row r="173" spans="1:4" ht="18">
      <c r="A173" s="5" t="s">
        <v>22</v>
      </c>
      <c r="B173" s="21">
        <f>B172</f>
        <v>30.756249999999998</v>
      </c>
      <c r="C173" s="23">
        <f>0</f>
        <v>0</v>
      </c>
      <c r="D173" s="24">
        <f>Calculator!D11/3</f>
        <v>11.720767499999999</v>
      </c>
    </row>
    <row r="174" spans="1:4" ht="18">
      <c r="A174" s="5" t="s">
        <v>8</v>
      </c>
      <c r="B174" s="21">
        <f>B173</f>
        <v>30.756249999999998</v>
      </c>
      <c r="C174" s="23">
        <v>0</v>
      </c>
      <c r="D174" s="24">
        <f>D173</f>
        <v>11.720767499999999</v>
      </c>
    </row>
    <row r="175" spans="1:4" ht="18.75" thickBot="1">
      <c r="A175" s="6" t="s">
        <v>9</v>
      </c>
      <c r="B175" s="25">
        <f>B174</f>
        <v>30.756249999999998</v>
      </c>
      <c r="C175" s="26">
        <v>0</v>
      </c>
      <c r="D175" s="27">
        <f>D174</f>
        <v>11.720767499999999</v>
      </c>
    </row>
    <row r="176" spans="1:4" ht="16.5" thickBot="1">
      <c r="A176" s="7"/>
      <c r="B176" s="28"/>
      <c r="C176" s="28"/>
      <c r="D176" s="29"/>
    </row>
    <row r="177" spans="1:4" ht="24" thickBot="1">
      <c r="A177" s="1" t="s">
        <v>10</v>
      </c>
      <c r="B177" s="2" t="s">
        <v>11</v>
      </c>
      <c r="C177" s="2" t="s">
        <v>12</v>
      </c>
      <c r="D177" s="3" t="s">
        <v>5</v>
      </c>
    </row>
    <row r="178" spans="1:4" ht="18">
      <c r="A178" s="4" t="s">
        <v>21</v>
      </c>
      <c r="B178" s="21">
        <f>Calculator!B11/5</f>
        <v>24.604999999999997</v>
      </c>
      <c r="C178" s="21">
        <f>C172</f>
        <v>37.566562500000003</v>
      </c>
      <c r="D178" s="22">
        <f>0</f>
        <v>0</v>
      </c>
    </row>
    <row r="179" spans="1:4" ht="18">
      <c r="A179" s="5" t="s">
        <v>22</v>
      </c>
      <c r="B179" s="23">
        <f>B178</f>
        <v>24.604999999999997</v>
      </c>
      <c r="C179" s="23">
        <f>C173</f>
        <v>0</v>
      </c>
      <c r="D179" s="24">
        <f>Calculator!D11/4</f>
        <v>8.7905756249999989</v>
      </c>
    </row>
    <row r="180" spans="1:4" ht="18">
      <c r="A180" s="5" t="s">
        <v>8</v>
      </c>
      <c r="B180" s="23">
        <f>B178</f>
        <v>24.604999999999997</v>
      </c>
      <c r="C180" s="23">
        <v>0</v>
      </c>
      <c r="D180" s="24">
        <f>D179</f>
        <v>8.7905756249999989</v>
      </c>
    </row>
    <row r="181" spans="1:4" ht="18">
      <c r="A181" s="5" t="s">
        <v>9</v>
      </c>
      <c r="B181" s="23">
        <f>B178</f>
        <v>24.604999999999997</v>
      </c>
      <c r="C181" s="23">
        <v>0</v>
      </c>
      <c r="D181" s="24">
        <f>D180</f>
        <v>8.7905756249999989</v>
      </c>
    </row>
    <row r="182" spans="1:4" ht="18.75" thickBot="1">
      <c r="A182" s="6" t="s">
        <v>13</v>
      </c>
      <c r="B182" s="26">
        <f>B178</f>
        <v>24.604999999999997</v>
      </c>
      <c r="C182" s="26">
        <v>0</v>
      </c>
      <c r="D182" s="27">
        <f>D181</f>
        <v>8.7905756249999989</v>
      </c>
    </row>
    <row r="183" spans="1:4" ht="16.5" thickBot="1">
      <c r="A183" s="7"/>
      <c r="B183" s="8"/>
      <c r="C183" s="8"/>
      <c r="D183" s="9"/>
    </row>
    <row r="184" spans="1:4" ht="24" thickBot="1">
      <c r="A184" s="1" t="s">
        <v>14</v>
      </c>
      <c r="B184" s="2" t="s">
        <v>3</v>
      </c>
      <c r="C184" s="2" t="s">
        <v>4</v>
      </c>
      <c r="D184" s="3" t="s">
        <v>5</v>
      </c>
    </row>
    <row r="185" spans="1:4" ht="18">
      <c r="A185" s="4" t="s">
        <v>21</v>
      </c>
      <c r="B185" s="21">
        <f>Calculator!B11/6</f>
        <v>20.504166666666666</v>
      </c>
      <c r="C185" s="21">
        <f>C172</f>
        <v>37.566562500000003</v>
      </c>
      <c r="D185" s="22">
        <v>0</v>
      </c>
    </row>
    <row r="186" spans="1:4" ht="18">
      <c r="A186" s="5" t="s">
        <v>22</v>
      </c>
      <c r="B186" s="23">
        <f>B185</f>
        <v>20.504166666666666</v>
      </c>
      <c r="C186" s="23">
        <f>C173</f>
        <v>0</v>
      </c>
      <c r="D186" s="24">
        <f>Calculator!D11/5</f>
        <v>7.0324604999999991</v>
      </c>
    </row>
    <row r="187" spans="1:4" ht="18">
      <c r="A187" s="5" t="s">
        <v>15</v>
      </c>
      <c r="B187" s="23">
        <f>B185</f>
        <v>20.504166666666666</v>
      </c>
      <c r="C187" s="23">
        <v>0</v>
      </c>
      <c r="D187" s="24">
        <f>D186</f>
        <v>7.0324604999999991</v>
      </c>
    </row>
    <row r="188" spans="1:4" ht="18">
      <c r="A188" s="5" t="s">
        <v>9</v>
      </c>
      <c r="B188" s="23">
        <f>B185</f>
        <v>20.504166666666666</v>
      </c>
      <c r="C188" s="23">
        <v>0</v>
      </c>
      <c r="D188" s="24">
        <f>D187</f>
        <v>7.0324604999999991</v>
      </c>
    </row>
    <row r="189" spans="1:4" ht="18">
      <c r="A189" s="5" t="s">
        <v>13</v>
      </c>
      <c r="B189" s="23">
        <f>B185</f>
        <v>20.504166666666666</v>
      </c>
      <c r="C189" s="23">
        <v>0</v>
      </c>
      <c r="D189" s="24">
        <f>D188</f>
        <v>7.0324604999999991</v>
      </c>
    </row>
    <row r="190" spans="1:4" ht="18.75" thickBot="1">
      <c r="A190" s="6" t="s">
        <v>16</v>
      </c>
      <c r="B190" s="26">
        <f>B186</f>
        <v>20.504166666666666</v>
      </c>
      <c r="C190" s="26">
        <v>0</v>
      </c>
      <c r="D190" s="27">
        <f>D189</f>
        <v>7.0324604999999991</v>
      </c>
    </row>
    <row r="191" spans="1:4" ht="18">
      <c r="A191" s="11"/>
      <c r="B191" s="32"/>
      <c r="C191" s="32"/>
      <c r="D191" s="32"/>
    </row>
    <row r="192" spans="1:4" ht="18">
      <c r="A192" s="11"/>
      <c r="B192" s="32"/>
      <c r="C192" s="32"/>
      <c r="D192" s="32"/>
    </row>
    <row r="193" spans="1:4" ht="18">
      <c r="A193" s="11"/>
      <c r="B193" s="32"/>
      <c r="C193" s="32"/>
      <c r="D193" s="32"/>
    </row>
    <row r="194" spans="1:4" ht="18">
      <c r="A194" s="11"/>
      <c r="B194" s="32"/>
      <c r="C194" s="32"/>
      <c r="D194" s="32"/>
    </row>
    <row r="195" spans="1:4" ht="18">
      <c r="A195" s="11"/>
      <c r="B195" s="32"/>
      <c r="C195" s="32"/>
      <c r="D195" s="32"/>
    </row>
    <row r="196" spans="1:4" ht="18">
      <c r="A196" s="11"/>
      <c r="B196" s="32"/>
      <c r="C196" s="32"/>
      <c r="D196" s="32"/>
    </row>
    <row r="197" spans="1:4" ht="18">
      <c r="A197" s="11"/>
      <c r="B197" s="32"/>
      <c r="C197" s="32"/>
      <c r="D197" s="32"/>
    </row>
    <row r="198" spans="1:4" ht="18">
      <c r="A198" s="11"/>
      <c r="B198" s="32"/>
      <c r="C198" s="32"/>
      <c r="D198" s="32"/>
    </row>
    <row r="199" spans="1:4" ht="18">
      <c r="A199" s="11"/>
      <c r="B199" s="32"/>
      <c r="C199" s="32"/>
      <c r="D199" s="32"/>
    </row>
    <row r="200" spans="1:4" ht="18">
      <c r="A200" s="11"/>
      <c r="B200" s="32"/>
      <c r="C200" s="32"/>
      <c r="D200" s="32"/>
    </row>
    <row r="201" spans="1:4" ht="18">
      <c r="A201" s="11"/>
      <c r="B201" s="32"/>
      <c r="C201" s="32"/>
      <c r="D201" s="32"/>
    </row>
    <row r="202" spans="1:4" ht="18">
      <c r="A202" s="11"/>
      <c r="B202" s="32"/>
      <c r="C202" s="32"/>
      <c r="D202" s="32"/>
    </row>
    <row r="203" spans="1:4" ht="18">
      <c r="A203" s="11"/>
      <c r="B203" s="32"/>
      <c r="C203" s="32"/>
      <c r="D203" s="32"/>
    </row>
    <row r="204" spans="1:4" ht="18">
      <c r="A204" s="11"/>
      <c r="B204" s="32"/>
      <c r="C204" s="32"/>
      <c r="D204" s="32"/>
    </row>
    <row r="205" spans="1:4" ht="16.5" thickBot="1"/>
    <row r="206" spans="1:4" ht="45.75" thickBot="1">
      <c r="A206" s="73" t="s">
        <v>24</v>
      </c>
      <c r="B206" s="74"/>
      <c r="C206" s="74"/>
      <c r="D206" s="75"/>
    </row>
    <row r="207" spans="1:4" ht="24" thickBot="1">
      <c r="A207" s="1" t="s">
        <v>2</v>
      </c>
      <c r="B207" s="2" t="s">
        <v>3</v>
      </c>
      <c r="C207" s="2" t="s">
        <v>4</v>
      </c>
      <c r="D207" s="3" t="s">
        <v>5</v>
      </c>
    </row>
    <row r="208" spans="1:4" ht="18">
      <c r="A208" s="4" t="s">
        <v>21</v>
      </c>
      <c r="B208" s="21">
        <f>Calculator!B11/4</f>
        <v>30.756249999999998</v>
      </c>
      <c r="C208" s="21">
        <f>Calculator!C11*0.5</f>
        <v>37.566562500000003</v>
      </c>
      <c r="D208" s="22">
        <f>0</f>
        <v>0</v>
      </c>
    </row>
    <row r="209" spans="1:4" ht="18">
      <c r="A209" s="5" t="s">
        <v>22</v>
      </c>
      <c r="B209" s="21">
        <f>B208</f>
        <v>30.756249999999998</v>
      </c>
      <c r="C209" s="23">
        <f>0</f>
        <v>0</v>
      </c>
      <c r="D209" s="24">
        <f>Calculator!D11/3</f>
        <v>11.720767499999999</v>
      </c>
    </row>
    <row r="210" spans="1:4" ht="18">
      <c r="A210" s="5" t="s">
        <v>8</v>
      </c>
      <c r="B210" s="21">
        <f>B209</f>
        <v>30.756249999999998</v>
      </c>
      <c r="C210" s="23">
        <v>0</v>
      </c>
      <c r="D210" s="24">
        <f>D209</f>
        <v>11.720767499999999</v>
      </c>
    </row>
    <row r="211" spans="1:4" ht="18.75" thickBot="1">
      <c r="A211" s="6" t="s">
        <v>9</v>
      </c>
      <c r="B211" s="25">
        <f>B210</f>
        <v>30.756249999999998</v>
      </c>
      <c r="C211" s="26">
        <v>0</v>
      </c>
      <c r="D211" s="27">
        <f>D210</f>
        <v>11.720767499999999</v>
      </c>
    </row>
    <row r="212" spans="1:4" ht="16.5" thickBot="1">
      <c r="A212" s="7"/>
      <c r="B212" s="28"/>
      <c r="C212" s="28"/>
      <c r="D212" s="29"/>
    </row>
    <row r="213" spans="1:4" ht="24" thickBot="1">
      <c r="A213" s="1" t="s">
        <v>10</v>
      </c>
      <c r="B213" s="2" t="s">
        <v>11</v>
      </c>
      <c r="C213" s="2" t="s">
        <v>12</v>
      </c>
      <c r="D213" s="3" t="s">
        <v>5</v>
      </c>
    </row>
    <row r="214" spans="1:4" ht="18">
      <c r="A214" s="4" t="s">
        <v>21</v>
      </c>
      <c r="B214" s="21">
        <f>Calculator!B11/5</f>
        <v>24.604999999999997</v>
      </c>
      <c r="C214" s="21">
        <f>C208</f>
        <v>37.566562500000003</v>
      </c>
      <c r="D214" s="22">
        <f>0</f>
        <v>0</v>
      </c>
    </row>
    <row r="215" spans="1:4" ht="18">
      <c r="A215" s="5" t="s">
        <v>22</v>
      </c>
      <c r="B215" s="23">
        <f>B214</f>
        <v>24.604999999999997</v>
      </c>
      <c r="C215" s="23">
        <f>C209</f>
        <v>0</v>
      </c>
      <c r="D215" s="24">
        <f>Calculator!D11/4</f>
        <v>8.7905756249999989</v>
      </c>
    </row>
    <row r="216" spans="1:4" ht="18">
      <c r="A216" s="5" t="s">
        <v>8</v>
      </c>
      <c r="B216" s="23">
        <f>B214</f>
        <v>24.604999999999997</v>
      </c>
      <c r="C216" s="23">
        <v>0</v>
      </c>
      <c r="D216" s="24">
        <f>D215</f>
        <v>8.7905756249999989</v>
      </c>
    </row>
    <row r="217" spans="1:4" ht="18">
      <c r="A217" s="5" t="s">
        <v>9</v>
      </c>
      <c r="B217" s="23">
        <f>B214</f>
        <v>24.604999999999997</v>
      </c>
      <c r="C217" s="23">
        <v>0</v>
      </c>
      <c r="D217" s="24">
        <f>D216</f>
        <v>8.7905756249999989</v>
      </c>
    </row>
    <row r="218" spans="1:4" ht="18.75" thickBot="1">
      <c r="A218" s="6" t="s">
        <v>13</v>
      </c>
      <c r="B218" s="26">
        <f>B214</f>
        <v>24.604999999999997</v>
      </c>
      <c r="C218" s="26">
        <v>0</v>
      </c>
      <c r="D218" s="27">
        <f>D217</f>
        <v>8.7905756249999989</v>
      </c>
    </row>
    <row r="219" spans="1:4" ht="16.5" thickBot="1">
      <c r="A219" s="7"/>
      <c r="B219" s="8"/>
      <c r="C219" s="8"/>
      <c r="D219" s="9"/>
    </row>
    <row r="220" spans="1:4" ht="24" thickBot="1">
      <c r="A220" s="1" t="s">
        <v>14</v>
      </c>
      <c r="B220" s="2" t="s">
        <v>3</v>
      </c>
      <c r="C220" s="2" t="s">
        <v>4</v>
      </c>
      <c r="D220" s="3" t="s">
        <v>5</v>
      </c>
    </row>
    <row r="221" spans="1:4" ht="18">
      <c r="A221" s="4" t="s">
        <v>21</v>
      </c>
      <c r="B221" s="21">
        <f>Calculator!B11/6</f>
        <v>20.504166666666666</v>
      </c>
      <c r="C221" s="21">
        <f>C208</f>
        <v>37.566562500000003</v>
      </c>
      <c r="D221" s="22">
        <v>0</v>
      </c>
    </row>
    <row r="222" spans="1:4" ht="18">
      <c r="A222" s="5" t="s">
        <v>22</v>
      </c>
      <c r="B222" s="23">
        <f>B221</f>
        <v>20.504166666666666</v>
      </c>
      <c r="C222" s="23">
        <f>C209</f>
        <v>0</v>
      </c>
      <c r="D222" s="24">
        <f>Calculator!D11/5</f>
        <v>7.0324604999999991</v>
      </c>
    </row>
    <row r="223" spans="1:4" ht="18">
      <c r="A223" s="5" t="s">
        <v>15</v>
      </c>
      <c r="B223" s="23">
        <f>B221</f>
        <v>20.504166666666666</v>
      </c>
      <c r="C223" s="23">
        <v>0</v>
      </c>
      <c r="D223" s="24">
        <f>D222</f>
        <v>7.0324604999999991</v>
      </c>
    </row>
    <row r="224" spans="1:4" ht="18">
      <c r="A224" s="5" t="s">
        <v>9</v>
      </c>
      <c r="B224" s="23">
        <f>B221</f>
        <v>20.504166666666666</v>
      </c>
      <c r="C224" s="23">
        <v>0</v>
      </c>
      <c r="D224" s="24">
        <f>D223</f>
        <v>7.0324604999999991</v>
      </c>
    </row>
    <row r="225" spans="1:4" ht="18">
      <c r="A225" s="5" t="s">
        <v>13</v>
      </c>
      <c r="B225" s="23">
        <f>B221</f>
        <v>20.504166666666666</v>
      </c>
      <c r="C225" s="23">
        <v>0</v>
      </c>
      <c r="D225" s="24">
        <f>D224</f>
        <v>7.0324604999999991</v>
      </c>
    </row>
    <row r="226" spans="1:4" ht="18.75" thickBot="1">
      <c r="A226" s="6" t="s">
        <v>16</v>
      </c>
      <c r="B226" s="26">
        <f>B222</f>
        <v>20.504166666666666</v>
      </c>
      <c r="C226" s="26">
        <v>0</v>
      </c>
      <c r="D226" s="27">
        <f>D225</f>
        <v>7.0324604999999991</v>
      </c>
    </row>
    <row r="227" spans="1:4" ht="18">
      <c r="A227" s="11"/>
      <c r="B227" s="32"/>
      <c r="C227" s="32"/>
      <c r="D227" s="32"/>
    </row>
    <row r="228" spans="1:4" ht="18">
      <c r="A228" s="11"/>
      <c r="B228" s="32"/>
      <c r="C228" s="32"/>
      <c r="D228" s="32"/>
    </row>
    <row r="229" spans="1:4" ht="18">
      <c r="A229" s="11"/>
      <c r="B229" s="32"/>
      <c r="C229" s="32"/>
      <c r="D229" s="32"/>
    </row>
    <row r="230" spans="1:4" ht="18">
      <c r="A230" s="11"/>
      <c r="B230" s="32"/>
      <c r="C230" s="32"/>
      <c r="D230" s="32"/>
    </row>
    <row r="231" spans="1:4" ht="18">
      <c r="A231" s="11"/>
      <c r="B231" s="32"/>
      <c r="C231" s="32"/>
      <c r="D231" s="32"/>
    </row>
    <row r="232" spans="1:4" ht="18">
      <c r="A232" s="11"/>
      <c r="B232" s="32"/>
      <c r="C232" s="32"/>
      <c r="D232" s="32"/>
    </row>
    <row r="233" spans="1:4" ht="18">
      <c r="A233" s="11"/>
      <c r="B233" s="32"/>
      <c r="C233" s="32"/>
      <c r="D233" s="32"/>
    </row>
    <row r="234" spans="1:4" ht="18">
      <c r="A234" s="11"/>
      <c r="B234" s="32"/>
      <c r="C234" s="32"/>
      <c r="D234" s="32"/>
    </row>
    <row r="235" spans="1:4" ht="18">
      <c r="A235" s="11"/>
      <c r="B235" s="32"/>
      <c r="C235" s="32"/>
      <c r="D235" s="32"/>
    </row>
    <row r="236" spans="1:4" ht="18">
      <c r="A236" s="11"/>
      <c r="B236" s="32"/>
      <c r="C236" s="32"/>
      <c r="D236" s="32"/>
    </row>
    <row r="237" spans="1:4" ht="18">
      <c r="A237" s="11"/>
      <c r="B237" s="32"/>
      <c r="C237" s="32"/>
      <c r="D237" s="32"/>
    </row>
    <row r="238" spans="1:4" ht="18">
      <c r="A238" s="11"/>
      <c r="B238" s="32"/>
      <c r="C238" s="32"/>
      <c r="D238" s="32"/>
    </row>
    <row r="239" spans="1:4" ht="18">
      <c r="A239" s="11"/>
      <c r="B239" s="32"/>
      <c r="C239" s="32"/>
      <c r="D239" s="32"/>
    </row>
    <row r="240" spans="1:4" ht="18">
      <c r="A240" s="11"/>
      <c r="B240" s="32"/>
      <c r="C240" s="32"/>
      <c r="D240" s="32"/>
    </row>
    <row r="241" spans="1:4" ht="18">
      <c r="A241" s="11"/>
      <c r="B241" s="32"/>
      <c r="C241" s="32"/>
      <c r="D241" s="32"/>
    </row>
    <row r="242" spans="1:4" ht="45.75" thickBot="1">
      <c r="A242" s="79" t="s">
        <v>25</v>
      </c>
      <c r="B242" s="80"/>
      <c r="C242" s="80"/>
      <c r="D242" s="81"/>
    </row>
    <row r="243" spans="1:4" ht="24" thickBot="1">
      <c r="A243" s="1" t="s">
        <v>2</v>
      </c>
      <c r="B243" s="2" t="s">
        <v>3</v>
      </c>
      <c r="C243" s="2" t="s">
        <v>4</v>
      </c>
      <c r="D243" s="3" t="s">
        <v>5</v>
      </c>
    </row>
    <row r="244" spans="1:4" ht="18">
      <c r="A244" s="4" t="s">
        <v>26</v>
      </c>
      <c r="B244" s="21">
        <f>Calculator!B11/4</f>
        <v>30.756249999999998</v>
      </c>
      <c r="C244" s="21">
        <f>Calculator!C33*0.5</f>
        <v>0</v>
      </c>
      <c r="D244" s="22">
        <f>Calculator!D11/4</f>
        <v>8.7905756249999989</v>
      </c>
    </row>
    <row r="245" spans="1:4" ht="18">
      <c r="A245" s="5" t="s">
        <v>22</v>
      </c>
      <c r="B245" s="21">
        <f>B244</f>
        <v>30.756249999999998</v>
      </c>
      <c r="C245" s="23">
        <f>0</f>
        <v>0</v>
      </c>
      <c r="D245" s="24">
        <f>D244</f>
        <v>8.7905756249999989</v>
      </c>
    </row>
    <row r="246" spans="1:4" ht="18">
      <c r="A246" s="5" t="s">
        <v>8</v>
      </c>
      <c r="B246" s="21">
        <f>B245</f>
        <v>30.756249999999998</v>
      </c>
      <c r="C246" s="23">
        <v>0</v>
      </c>
      <c r="D246" s="24">
        <f>D245</f>
        <v>8.7905756249999989</v>
      </c>
    </row>
    <row r="247" spans="1:4" ht="18.75" thickBot="1">
      <c r="A247" s="6" t="s">
        <v>9</v>
      </c>
      <c r="B247" s="25">
        <f>B246</f>
        <v>30.756249999999998</v>
      </c>
      <c r="C247" s="26">
        <v>0</v>
      </c>
      <c r="D247" s="27">
        <f>D246</f>
        <v>8.7905756249999989</v>
      </c>
    </row>
    <row r="248" spans="1:4" ht="16.5" thickBot="1">
      <c r="A248" s="7"/>
      <c r="B248" s="28"/>
      <c r="C248" s="28"/>
      <c r="D248" s="29"/>
    </row>
    <row r="249" spans="1:4" ht="24" thickBot="1">
      <c r="A249" s="1" t="s">
        <v>10</v>
      </c>
      <c r="B249" s="2" t="s">
        <v>11</v>
      </c>
      <c r="C249" s="2" t="s">
        <v>12</v>
      </c>
      <c r="D249" s="3" t="s">
        <v>5</v>
      </c>
    </row>
    <row r="250" spans="1:4" ht="18">
      <c r="A250" s="4" t="s">
        <v>26</v>
      </c>
      <c r="B250" s="21">
        <f>Calculator!B11/5</f>
        <v>24.604999999999997</v>
      </c>
      <c r="C250" s="21">
        <f>C244</f>
        <v>0</v>
      </c>
      <c r="D250" s="22">
        <f>Calculator!D11/5</f>
        <v>7.0324604999999991</v>
      </c>
    </row>
    <row r="251" spans="1:4" ht="18">
      <c r="A251" s="5" t="s">
        <v>22</v>
      </c>
      <c r="B251" s="23">
        <f>B250</f>
        <v>24.604999999999997</v>
      </c>
      <c r="C251" s="23">
        <f>C245</f>
        <v>0</v>
      </c>
      <c r="D251" s="24">
        <f>D250</f>
        <v>7.0324604999999991</v>
      </c>
    </row>
    <row r="252" spans="1:4" ht="18">
      <c r="A252" s="5" t="s">
        <v>8</v>
      </c>
      <c r="B252" s="23">
        <f>B250</f>
        <v>24.604999999999997</v>
      </c>
      <c r="C252" s="23">
        <v>0</v>
      </c>
      <c r="D252" s="24">
        <f>D251</f>
        <v>7.0324604999999991</v>
      </c>
    </row>
    <row r="253" spans="1:4" ht="18">
      <c r="A253" s="5" t="s">
        <v>9</v>
      </c>
      <c r="B253" s="23">
        <f>B250</f>
        <v>24.604999999999997</v>
      </c>
      <c r="C253" s="23">
        <v>0</v>
      </c>
      <c r="D253" s="24">
        <f>D252</f>
        <v>7.0324604999999991</v>
      </c>
    </row>
    <row r="254" spans="1:4" ht="18.75" thickBot="1">
      <c r="A254" s="6" t="s">
        <v>13</v>
      </c>
      <c r="B254" s="26">
        <f>B250</f>
        <v>24.604999999999997</v>
      </c>
      <c r="C254" s="26">
        <v>0</v>
      </c>
      <c r="D254" s="27">
        <f>D253</f>
        <v>7.0324604999999991</v>
      </c>
    </row>
    <row r="255" spans="1:4" ht="16.5" thickBot="1">
      <c r="A255" s="7"/>
      <c r="B255" s="8"/>
      <c r="C255" s="8"/>
      <c r="D255" s="9"/>
    </row>
    <row r="256" spans="1:4" ht="24" thickBot="1">
      <c r="A256" s="1" t="s">
        <v>14</v>
      </c>
      <c r="B256" s="2" t="s">
        <v>3</v>
      </c>
      <c r="C256" s="2" t="s">
        <v>4</v>
      </c>
      <c r="D256" s="3" t="s">
        <v>5</v>
      </c>
    </row>
    <row r="257" spans="1:4" ht="18">
      <c r="A257" s="4" t="s">
        <v>26</v>
      </c>
      <c r="B257" s="21">
        <f>Calculator!B11/6</f>
        <v>20.504166666666666</v>
      </c>
      <c r="C257" s="21">
        <f>C244</f>
        <v>0</v>
      </c>
      <c r="D257" s="22">
        <f>Calculator!D11/6</f>
        <v>5.8603837499999996</v>
      </c>
    </row>
    <row r="258" spans="1:4" ht="18">
      <c r="A258" s="5" t="s">
        <v>22</v>
      </c>
      <c r="B258" s="23">
        <f>B257</f>
        <v>20.504166666666666</v>
      </c>
      <c r="C258" s="23">
        <f>C245</f>
        <v>0</v>
      </c>
      <c r="D258" s="24">
        <f>D257</f>
        <v>5.8603837499999996</v>
      </c>
    </row>
    <row r="259" spans="1:4" ht="18">
      <c r="A259" s="5" t="s">
        <v>15</v>
      </c>
      <c r="B259" s="23">
        <f>B257</f>
        <v>20.504166666666666</v>
      </c>
      <c r="C259" s="23">
        <v>0</v>
      </c>
      <c r="D259" s="24">
        <f>D258</f>
        <v>5.8603837499999996</v>
      </c>
    </row>
    <row r="260" spans="1:4" ht="18">
      <c r="A260" s="5" t="s">
        <v>9</v>
      </c>
      <c r="B260" s="23">
        <f>B257</f>
        <v>20.504166666666666</v>
      </c>
      <c r="C260" s="23">
        <v>0</v>
      </c>
      <c r="D260" s="24">
        <f>D259</f>
        <v>5.8603837499999996</v>
      </c>
    </row>
    <row r="261" spans="1:4" ht="18">
      <c r="A261" s="5" t="s">
        <v>13</v>
      </c>
      <c r="B261" s="23">
        <f>B257</f>
        <v>20.504166666666666</v>
      </c>
      <c r="C261" s="23">
        <v>0</v>
      </c>
      <c r="D261" s="24">
        <f>D260</f>
        <v>5.8603837499999996</v>
      </c>
    </row>
    <row r="262" spans="1:4" ht="18.75" thickBot="1">
      <c r="A262" s="6" t="s">
        <v>16</v>
      </c>
      <c r="B262" s="26">
        <f>B258</f>
        <v>20.504166666666666</v>
      </c>
      <c r="C262" s="26">
        <v>0</v>
      </c>
      <c r="D262" s="27">
        <f>D261</f>
        <v>5.8603837499999996</v>
      </c>
    </row>
    <row r="263" spans="1:4" ht="18">
      <c r="A263" s="11"/>
      <c r="B263" s="32"/>
      <c r="C263" s="32"/>
      <c r="D263" s="32"/>
    </row>
    <row r="264" spans="1:4" ht="18">
      <c r="A264" s="11"/>
      <c r="B264" s="32"/>
      <c r="C264" s="32"/>
      <c r="D264" s="32"/>
    </row>
    <row r="265" spans="1:4" ht="18">
      <c r="A265" s="11"/>
      <c r="B265" s="32"/>
      <c r="C265" s="32"/>
      <c r="D265" s="32"/>
    </row>
    <row r="266" spans="1:4" ht="18">
      <c r="A266" s="11"/>
      <c r="B266" s="32"/>
      <c r="C266" s="32"/>
      <c r="D266" s="32"/>
    </row>
    <row r="267" spans="1:4" ht="18">
      <c r="A267" s="11"/>
      <c r="B267" s="32"/>
      <c r="C267" s="32"/>
      <c r="D267" s="32"/>
    </row>
    <row r="268" spans="1:4" ht="18">
      <c r="A268" s="11"/>
      <c r="B268" s="32"/>
      <c r="C268" s="32"/>
      <c r="D268" s="32"/>
    </row>
    <row r="269" spans="1:4" ht="18">
      <c r="A269" s="11"/>
      <c r="B269" s="32"/>
      <c r="C269" s="32"/>
      <c r="D269" s="32"/>
    </row>
    <row r="270" spans="1:4" ht="18">
      <c r="A270" s="11"/>
      <c r="B270" s="32"/>
      <c r="C270" s="32"/>
      <c r="D270" s="32"/>
    </row>
    <row r="271" spans="1:4" ht="18">
      <c r="A271" s="11"/>
      <c r="B271" s="32"/>
      <c r="C271" s="32"/>
      <c r="D271" s="32"/>
    </row>
    <row r="272" spans="1:4" ht="18">
      <c r="A272" s="11"/>
      <c r="B272" s="32"/>
      <c r="C272" s="32"/>
      <c r="D272" s="32"/>
    </row>
    <row r="273" spans="1:4" ht="18">
      <c r="A273" s="11"/>
      <c r="B273" s="32"/>
      <c r="C273" s="32"/>
      <c r="D273" s="32"/>
    </row>
    <row r="274" spans="1:4" ht="18">
      <c r="A274" s="11"/>
      <c r="B274" s="32"/>
      <c r="C274" s="32"/>
      <c r="D274" s="32"/>
    </row>
    <row r="275" spans="1:4" ht="18">
      <c r="A275" s="11"/>
      <c r="B275" s="32"/>
      <c r="C275" s="32"/>
      <c r="D275" s="32"/>
    </row>
    <row r="276" spans="1:4" ht="18">
      <c r="A276" s="11"/>
      <c r="B276" s="32"/>
      <c r="C276" s="32"/>
      <c r="D276" s="32"/>
    </row>
    <row r="277" spans="1:4" ht="18">
      <c r="A277" s="11"/>
      <c r="B277" s="32"/>
      <c r="C277" s="32"/>
      <c r="D277" s="32"/>
    </row>
    <row r="278" spans="1:4" ht="45.75" thickBot="1">
      <c r="A278" s="82" t="s">
        <v>27</v>
      </c>
      <c r="B278" s="83"/>
      <c r="C278" s="83"/>
      <c r="D278" s="84"/>
    </row>
    <row r="279" spans="1:4" ht="24" thickBot="1">
      <c r="A279" s="1" t="s">
        <v>2</v>
      </c>
      <c r="B279" s="2" t="s">
        <v>3</v>
      </c>
      <c r="C279" s="2" t="s">
        <v>4</v>
      </c>
      <c r="D279" s="3" t="s">
        <v>5</v>
      </c>
    </row>
    <row r="280" spans="1:4" ht="18">
      <c r="A280" s="4" t="s">
        <v>26</v>
      </c>
      <c r="B280" s="21">
        <f>Calculator!B11/4</f>
        <v>30.756249999999998</v>
      </c>
      <c r="C280" s="21">
        <f>Calculator!C54*0.5</f>
        <v>0</v>
      </c>
      <c r="D280" s="22">
        <f>(Calculator!D11/4)*0.8</f>
        <v>7.0324604999999991</v>
      </c>
    </row>
    <row r="281" spans="1:4" ht="18">
      <c r="A281" s="5" t="s">
        <v>22</v>
      </c>
      <c r="B281" s="21">
        <f>B280</f>
        <v>30.756249999999998</v>
      </c>
      <c r="C281" s="23">
        <f>0</f>
        <v>0</v>
      </c>
      <c r="D281" s="24">
        <f>D280</f>
        <v>7.0324604999999991</v>
      </c>
    </row>
    <row r="282" spans="1:4" ht="18">
      <c r="A282" s="5" t="s">
        <v>8</v>
      </c>
      <c r="B282" s="21">
        <f>B281</f>
        <v>30.756249999999998</v>
      </c>
      <c r="C282" s="23">
        <v>0</v>
      </c>
      <c r="D282" s="24">
        <f>D281</f>
        <v>7.0324604999999991</v>
      </c>
    </row>
    <row r="283" spans="1:4" ht="18.75" thickBot="1">
      <c r="A283" s="6" t="s">
        <v>9</v>
      </c>
      <c r="B283" s="25">
        <f>B282</f>
        <v>30.756249999999998</v>
      </c>
      <c r="C283" s="26">
        <v>0</v>
      </c>
      <c r="D283" s="27">
        <f>D282</f>
        <v>7.0324604999999991</v>
      </c>
    </row>
    <row r="284" spans="1:4" ht="16.5" thickBot="1">
      <c r="A284" s="7"/>
      <c r="B284" s="28"/>
      <c r="C284" s="28"/>
      <c r="D284" s="29"/>
    </row>
    <row r="285" spans="1:4" ht="24" thickBot="1">
      <c r="A285" s="1" t="s">
        <v>10</v>
      </c>
      <c r="B285" s="2" t="s">
        <v>11</v>
      </c>
      <c r="C285" s="2" t="s">
        <v>12</v>
      </c>
      <c r="D285" s="3" t="s">
        <v>5</v>
      </c>
    </row>
    <row r="286" spans="1:4" ht="18">
      <c r="A286" s="4" t="s">
        <v>26</v>
      </c>
      <c r="B286" s="21">
        <f>Calculator!B11/5</f>
        <v>24.604999999999997</v>
      </c>
      <c r="C286" s="21">
        <f>C280</f>
        <v>0</v>
      </c>
      <c r="D286" s="33">
        <f>(Calculator!D13/5)*0.8</f>
        <v>5.3872</v>
      </c>
    </row>
    <row r="287" spans="1:4" ht="18">
      <c r="A287" s="5" t="s">
        <v>22</v>
      </c>
      <c r="B287" s="23">
        <f>B286</f>
        <v>24.604999999999997</v>
      </c>
      <c r="C287" s="23">
        <f>C281</f>
        <v>0</v>
      </c>
      <c r="D287" s="33">
        <f>D286</f>
        <v>5.3872</v>
      </c>
    </row>
    <row r="288" spans="1:4" ht="18">
      <c r="A288" s="5" t="s">
        <v>8</v>
      </c>
      <c r="B288" s="23">
        <f>B286</f>
        <v>24.604999999999997</v>
      </c>
      <c r="C288" s="23">
        <v>0</v>
      </c>
      <c r="D288" s="33">
        <f>D286</f>
        <v>5.3872</v>
      </c>
    </row>
    <row r="289" spans="1:4" ht="18">
      <c r="A289" s="5" t="s">
        <v>9</v>
      </c>
      <c r="B289" s="23">
        <f>B286</f>
        <v>24.604999999999997</v>
      </c>
      <c r="C289" s="23">
        <v>0</v>
      </c>
      <c r="D289" s="33">
        <f>D286</f>
        <v>5.3872</v>
      </c>
    </row>
    <row r="290" spans="1:4" ht="18.75" thickBot="1">
      <c r="A290" s="6" t="s">
        <v>13</v>
      </c>
      <c r="B290" s="26">
        <f>B286</f>
        <v>24.604999999999997</v>
      </c>
      <c r="C290" s="26">
        <v>0</v>
      </c>
      <c r="D290" s="33">
        <f>D286</f>
        <v>5.3872</v>
      </c>
    </row>
    <row r="291" spans="1:4" ht="16.5" thickBot="1">
      <c r="A291" s="7"/>
      <c r="B291" s="8"/>
      <c r="C291" s="8"/>
      <c r="D291" s="9"/>
    </row>
    <row r="292" spans="1:4" ht="24" thickBot="1">
      <c r="A292" s="1" t="s">
        <v>14</v>
      </c>
      <c r="B292" s="2" t="s">
        <v>3</v>
      </c>
      <c r="C292" s="2" t="s">
        <v>4</v>
      </c>
      <c r="D292" s="3" t="s">
        <v>5</v>
      </c>
    </row>
    <row r="293" spans="1:4" ht="18">
      <c r="A293" s="4" t="s">
        <v>26</v>
      </c>
      <c r="B293" s="21">
        <f>Calculator!B11/6</f>
        <v>20.504166666666666</v>
      </c>
      <c r="C293" s="21">
        <f>C280</f>
        <v>0</v>
      </c>
      <c r="D293" s="22">
        <f>Calculator!D12/6</f>
        <v>4.6883069999999991</v>
      </c>
    </row>
    <row r="294" spans="1:4" ht="18">
      <c r="A294" s="5" t="s">
        <v>22</v>
      </c>
      <c r="B294" s="23">
        <f>B293</f>
        <v>20.504166666666666</v>
      </c>
      <c r="C294" s="23">
        <f>C281</f>
        <v>0</v>
      </c>
      <c r="D294" s="22">
        <f>D293</f>
        <v>4.6883069999999991</v>
      </c>
    </row>
    <row r="295" spans="1:4" ht="18">
      <c r="A295" s="5" t="s">
        <v>15</v>
      </c>
      <c r="B295" s="23">
        <f>B293</f>
        <v>20.504166666666666</v>
      </c>
      <c r="C295" s="23">
        <v>0</v>
      </c>
      <c r="D295" s="22">
        <f>D293</f>
        <v>4.6883069999999991</v>
      </c>
    </row>
    <row r="296" spans="1:4" ht="18">
      <c r="A296" s="5" t="s">
        <v>9</v>
      </c>
      <c r="B296" s="23">
        <f>B293</f>
        <v>20.504166666666666</v>
      </c>
      <c r="C296" s="23">
        <v>0</v>
      </c>
      <c r="D296" s="22">
        <f>D293</f>
        <v>4.6883069999999991</v>
      </c>
    </row>
    <row r="297" spans="1:4" ht="18">
      <c r="A297" s="5" t="s">
        <v>13</v>
      </c>
      <c r="B297" s="23">
        <f>B293</f>
        <v>20.504166666666666</v>
      </c>
      <c r="C297" s="23">
        <v>0</v>
      </c>
      <c r="D297" s="22">
        <f>D293</f>
        <v>4.6883069999999991</v>
      </c>
    </row>
    <row r="298" spans="1:4" ht="18.75" thickBot="1">
      <c r="A298" s="6" t="s">
        <v>16</v>
      </c>
      <c r="B298" s="26">
        <f>B294</f>
        <v>20.504166666666666</v>
      </c>
      <c r="C298" s="26">
        <v>0</v>
      </c>
      <c r="D298" s="22">
        <f>D293</f>
        <v>4.6883069999999991</v>
      </c>
    </row>
    <row r="299" spans="1:4" ht="18">
      <c r="A299" s="11"/>
      <c r="B299" s="32"/>
      <c r="C299" s="32"/>
      <c r="D299" s="32"/>
    </row>
    <row r="300" spans="1:4" ht="18">
      <c r="A300" s="11"/>
      <c r="B300" s="32"/>
      <c r="C300" s="32"/>
      <c r="D300" s="32"/>
    </row>
    <row r="301" spans="1:4" ht="18">
      <c r="A301" s="11"/>
      <c r="B301" s="32"/>
      <c r="C301" s="32"/>
      <c r="D301" s="32"/>
    </row>
    <row r="302" spans="1:4" ht="18">
      <c r="A302" s="11"/>
      <c r="B302" s="32"/>
      <c r="C302" s="32"/>
      <c r="D302" s="32"/>
    </row>
    <row r="303" spans="1:4" ht="18">
      <c r="A303" s="11"/>
      <c r="B303" s="32"/>
      <c r="C303" s="32"/>
      <c r="D303" s="32"/>
    </row>
    <row r="304" spans="1:4" ht="18">
      <c r="A304" s="11"/>
      <c r="B304" s="32"/>
      <c r="C304" s="32"/>
      <c r="D304" s="32"/>
    </row>
    <row r="305" spans="1:4" ht="18">
      <c r="A305" s="11"/>
      <c r="B305" s="32"/>
      <c r="C305" s="32"/>
      <c r="D305" s="32"/>
    </row>
    <row r="306" spans="1:4" ht="18">
      <c r="A306" s="11"/>
      <c r="B306" s="32"/>
      <c r="C306" s="32"/>
      <c r="D306" s="32"/>
    </row>
    <row r="307" spans="1:4" ht="18">
      <c r="A307" s="11"/>
      <c r="B307" s="32"/>
      <c r="C307" s="32"/>
      <c r="D307" s="32"/>
    </row>
    <row r="308" spans="1:4" ht="18">
      <c r="A308" s="11"/>
      <c r="B308" s="32"/>
      <c r="C308" s="32"/>
      <c r="D308" s="32"/>
    </row>
    <row r="309" spans="1:4" ht="18">
      <c r="A309" s="11"/>
      <c r="B309" s="32"/>
      <c r="C309" s="32"/>
      <c r="D309" s="32"/>
    </row>
    <row r="310" spans="1:4" ht="18">
      <c r="A310" s="11"/>
      <c r="B310" s="32"/>
      <c r="C310" s="32"/>
      <c r="D310" s="32"/>
    </row>
    <row r="311" spans="1:4" ht="18">
      <c r="A311" s="11"/>
      <c r="B311" s="32"/>
      <c r="C311" s="32"/>
      <c r="D311" s="32"/>
    </row>
    <row r="312" spans="1:4" ht="18">
      <c r="A312" s="11"/>
      <c r="B312" s="32"/>
      <c r="C312" s="32"/>
      <c r="D312" s="32"/>
    </row>
    <row r="313" spans="1:4" ht="18">
      <c r="A313" s="11"/>
      <c r="B313" s="32"/>
      <c r="C313" s="32"/>
      <c r="D313" s="32"/>
    </row>
    <row r="314" spans="1:4" ht="45.75" thickBot="1">
      <c r="A314" s="85" t="s">
        <v>28</v>
      </c>
      <c r="B314" s="86"/>
      <c r="C314" s="86"/>
      <c r="D314" s="87"/>
    </row>
    <row r="315" spans="1:4" ht="24" thickBot="1">
      <c r="A315" s="1" t="s">
        <v>2</v>
      </c>
      <c r="B315" s="2" t="s">
        <v>3</v>
      </c>
      <c r="C315" s="2" t="s">
        <v>4</v>
      </c>
      <c r="D315" s="3" t="s">
        <v>5</v>
      </c>
    </row>
    <row r="316" spans="1:4" ht="18">
      <c r="A316" s="4" t="s">
        <v>26</v>
      </c>
      <c r="B316" s="21">
        <f>Calculator!B13/4</f>
        <v>25.900000000000002</v>
      </c>
      <c r="C316" s="21">
        <f>Calculator!C13/4</f>
        <v>78.995000000000005</v>
      </c>
      <c r="D316" s="22">
        <f>Calculator!D13/4</f>
        <v>8.4175000000000004</v>
      </c>
    </row>
    <row r="317" spans="1:4" ht="18">
      <c r="A317" s="5" t="s">
        <v>22</v>
      </c>
      <c r="B317" s="21">
        <f>B316</f>
        <v>25.900000000000002</v>
      </c>
      <c r="C317" s="23">
        <f>C316</f>
        <v>78.995000000000005</v>
      </c>
      <c r="D317" s="24">
        <f>D316</f>
        <v>8.4175000000000004</v>
      </c>
    </row>
    <row r="318" spans="1:4" ht="18">
      <c r="A318" s="5" t="s">
        <v>8</v>
      </c>
      <c r="B318" s="21">
        <f>B317</f>
        <v>25.900000000000002</v>
      </c>
      <c r="C318" s="23">
        <f>C316</f>
        <v>78.995000000000005</v>
      </c>
      <c r="D318" s="24">
        <f>D317</f>
        <v>8.4175000000000004</v>
      </c>
    </row>
    <row r="319" spans="1:4" ht="18.75" thickBot="1">
      <c r="A319" s="6" t="s">
        <v>9</v>
      </c>
      <c r="B319" s="25">
        <f>B318</f>
        <v>25.900000000000002</v>
      </c>
      <c r="C319" s="26">
        <f>C316</f>
        <v>78.995000000000005</v>
      </c>
      <c r="D319" s="27">
        <f>D318</f>
        <v>8.4175000000000004</v>
      </c>
    </row>
    <row r="320" spans="1:4" ht="16.5" thickBot="1">
      <c r="A320" s="7"/>
      <c r="B320" s="28"/>
      <c r="C320" s="28"/>
      <c r="D320" s="29"/>
    </row>
    <row r="321" spans="1:4" ht="24" thickBot="1">
      <c r="A321" s="1" t="s">
        <v>10</v>
      </c>
      <c r="B321" s="2" t="s">
        <v>11</v>
      </c>
      <c r="C321" s="2" t="s">
        <v>12</v>
      </c>
      <c r="D321" s="3" t="s">
        <v>5</v>
      </c>
    </row>
    <row r="322" spans="1:4" ht="18">
      <c r="A322" s="4" t="s">
        <v>29</v>
      </c>
      <c r="B322" s="21">
        <f>Calculator!B13/5</f>
        <v>20.720000000000002</v>
      </c>
      <c r="C322" s="21">
        <f>Calculator!C13/5</f>
        <v>63.196000000000005</v>
      </c>
      <c r="D322" s="22">
        <f>Calculator!D13/5</f>
        <v>6.734</v>
      </c>
    </row>
    <row r="323" spans="1:4" ht="18">
      <c r="A323" s="5" t="s">
        <v>22</v>
      </c>
      <c r="B323" s="23">
        <f>B322</f>
        <v>20.720000000000002</v>
      </c>
      <c r="C323" s="23">
        <f>C322</f>
        <v>63.196000000000005</v>
      </c>
      <c r="D323" s="24">
        <f>D322</f>
        <v>6.734</v>
      </c>
    </row>
    <row r="324" spans="1:4" ht="18">
      <c r="A324" s="5" t="s">
        <v>8</v>
      </c>
      <c r="B324" s="23">
        <f>B322</f>
        <v>20.720000000000002</v>
      </c>
      <c r="C324" s="23">
        <f t="shared" ref="C324:D326" si="0">C323</f>
        <v>63.196000000000005</v>
      </c>
      <c r="D324" s="24">
        <f t="shared" si="0"/>
        <v>6.734</v>
      </c>
    </row>
    <row r="325" spans="1:4" ht="18">
      <c r="A325" s="5" t="s">
        <v>9</v>
      </c>
      <c r="B325" s="23">
        <f>B322</f>
        <v>20.720000000000002</v>
      </c>
      <c r="C325" s="23">
        <f t="shared" si="0"/>
        <v>63.196000000000005</v>
      </c>
      <c r="D325" s="24">
        <f t="shared" si="0"/>
        <v>6.734</v>
      </c>
    </row>
    <row r="326" spans="1:4" ht="18.75" thickBot="1">
      <c r="A326" s="6" t="s">
        <v>13</v>
      </c>
      <c r="B326" s="26">
        <f>B322</f>
        <v>20.720000000000002</v>
      </c>
      <c r="C326" s="26">
        <f t="shared" si="0"/>
        <v>63.196000000000005</v>
      </c>
      <c r="D326" s="27">
        <f t="shared" si="0"/>
        <v>6.734</v>
      </c>
    </row>
    <row r="327" spans="1:4" ht="16.5" thickBot="1">
      <c r="A327" s="7"/>
      <c r="B327" s="8"/>
      <c r="C327" s="8"/>
      <c r="D327" s="9"/>
    </row>
    <row r="328" spans="1:4" ht="24" thickBot="1">
      <c r="A328" s="1" t="s">
        <v>14</v>
      </c>
      <c r="B328" s="2" t="s">
        <v>3</v>
      </c>
      <c r="C328" s="2" t="s">
        <v>4</v>
      </c>
      <c r="D328" s="3" t="s">
        <v>5</v>
      </c>
    </row>
    <row r="329" spans="1:4" ht="18">
      <c r="A329" s="4" t="s">
        <v>26</v>
      </c>
      <c r="B329" s="21">
        <f>Calculator!B13/6</f>
        <v>17.266666666666669</v>
      </c>
      <c r="C329" s="21">
        <f>Calculator!C13/6</f>
        <v>52.663333333333334</v>
      </c>
      <c r="D329" s="22">
        <f>Calculator!D13/6</f>
        <v>5.6116666666666672</v>
      </c>
    </row>
    <row r="330" spans="1:4" ht="18">
      <c r="A330" s="5" t="s">
        <v>22</v>
      </c>
      <c r="B330" s="23">
        <f>B329</f>
        <v>17.266666666666669</v>
      </c>
      <c r="C330" s="23">
        <f>C329</f>
        <v>52.663333333333334</v>
      </c>
      <c r="D330" s="24">
        <f>D329</f>
        <v>5.6116666666666672</v>
      </c>
    </row>
    <row r="331" spans="1:4" ht="18">
      <c r="A331" s="5" t="s">
        <v>15</v>
      </c>
      <c r="B331" s="23">
        <f>B329</f>
        <v>17.266666666666669</v>
      </c>
      <c r="C331" s="23">
        <f>C329</f>
        <v>52.663333333333334</v>
      </c>
      <c r="D331" s="24">
        <f>D329</f>
        <v>5.6116666666666672</v>
      </c>
    </row>
    <row r="332" spans="1:4" ht="18">
      <c r="A332" s="5" t="s">
        <v>9</v>
      </c>
      <c r="B332" s="23">
        <f>B329</f>
        <v>17.266666666666669</v>
      </c>
      <c r="C332" s="23">
        <f>C329</f>
        <v>52.663333333333334</v>
      </c>
      <c r="D332" s="24">
        <f>D331</f>
        <v>5.6116666666666672</v>
      </c>
    </row>
    <row r="333" spans="1:4" ht="18">
      <c r="A333" s="5" t="s">
        <v>13</v>
      </c>
      <c r="B333" s="23">
        <f>B329</f>
        <v>17.266666666666669</v>
      </c>
      <c r="C333" s="23">
        <f>C329</f>
        <v>52.663333333333334</v>
      </c>
      <c r="D333" s="24">
        <f>D332</f>
        <v>5.6116666666666672</v>
      </c>
    </row>
    <row r="334" spans="1:4" ht="18.75" thickBot="1">
      <c r="A334" s="6" t="s">
        <v>16</v>
      </c>
      <c r="B334" s="26">
        <f>B330</f>
        <v>17.266666666666669</v>
      </c>
      <c r="C334" s="26">
        <f>C329</f>
        <v>52.663333333333334</v>
      </c>
      <c r="D334" s="27">
        <f>D333</f>
        <v>5.6116666666666672</v>
      </c>
    </row>
  </sheetData>
  <sheetProtection selectLockedCells="1"/>
  <mergeCells count="12">
    <mergeCell ref="A278:D278"/>
    <mergeCell ref="A170:D170"/>
    <mergeCell ref="A206:D206"/>
    <mergeCell ref="A242:D242"/>
    <mergeCell ref="A314:D314"/>
    <mergeCell ref="A1:D1"/>
    <mergeCell ref="A131:D131"/>
    <mergeCell ref="B2:D2"/>
    <mergeCell ref="A3:D3"/>
    <mergeCell ref="A29:D29"/>
    <mergeCell ref="A63:D63"/>
    <mergeCell ref="A97:D9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zoomScale="113" workbookViewId="0">
      <selection activeCell="A5" sqref="A5"/>
    </sheetView>
  </sheetViews>
  <sheetFormatPr defaultColWidth="11" defaultRowHeight="15.75"/>
  <cols>
    <col min="1" max="1" width="16.375" customWidth="1"/>
    <col min="2" max="2" width="20.625" customWidth="1"/>
  </cols>
  <sheetData>
    <row r="1" spans="1:15">
      <c r="A1" s="13" t="s">
        <v>30</v>
      </c>
      <c r="B1" s="54" t="s">
        <v>71</v>
      </c>
    </row>
    <row r="2" spans="1:15" ht="16.5" thickBot="1">
      <c r="A2" s="14" t="s">
        <v>31</v>
      </c>
      <c r="B2" s="55">
        <v>185</v>
      </c>
    </row>
    <row r="3" spans="1:15">
      <c r="A3" s="89"/>
      <c r="B3" s="89"/>
      <c r="C3" s="89"/>
      <c r="D3" s="89"/>
      <c r="E3" s="89"/>
    </row>
    <row r="4" spans="1:15" ht="16.5" thickBot="1">
      <c r="B4" s="15" t="s">
        <v>3</v>
      </c>
      <c r="C4" s="15" t="s">
        <v>4</v>
      </c>
      <c r="D4" s="15" t="s">
        <v>32</v>
      </c>
      <c r="E4" s="15" t="s">
        <v>33</v>
      </c>
    </row>
    <row r="5" spans="1:15" ht="16.5" thickBot="1">
      <c r="A5" s="56" t="s">
        <v>34</v>
      </c>
      <c r="B5" s="16">
        <f>VLOOKUP(A5,'Percentages '!$A$1:$D$18,2,0)</f>
        <v>0.7</v>
      </c>
      <c r="C5" s="16">
        <f>VLOOKUP(A5,'Percentages '!$A$1:$D$18,3,0)</f>
        <v>0.5</v>
      </c>
      <c r="D5" s="16">
        <f>VLOOKUP(A5,'Percentages '!$A$1:$D$18,4,0)</f>
        <v>0.26</v>
      </c>
      <c r="E5" s="17">
        <f>VLOOKUP(A5,'Percentages '!$A$1:$D$18,2,0)</f>
        <v>0.7</v>
      </c>
    </row>
    <row r="6" spans="1:15">
      <c r="A6" s="15" t="s">
        <v>35</v>
      </c>
      <c r="B6" s="18">
        <f>B2*B5</f>
        <v>129.5</v>
      </c>
      <c r="C6" s="18">
        <f>B2*C5</f>
        <v>92.5</v>
      </c>
      <c r="D6" s="18">
        <f>B2*D5</f>
        <v>48.1</v>
      </c>
      <c r="E6" s="17">
        <f>B2*E5</f>
        <v>129.5</v>
      </c>
      <c r="F6" s="37">
        <f>(B6*4)+(C6*4)+(D6*9)</f>
        <v>1320.9</v>
      </c>
      <c r="G6" s="37"/>
      <c r="H6" s="37"/>
      <c r="I6" s="37"/>
      <c r="J6" s="30"/>
      <c r="K6" s="30"/>
      <c r="L6" s="30"/>
      <c r="M6" s="30"/>
      <c r="N6" s="30"/>
      <c r="O6" s="30"/>
    </row>
    <row r="7" spans="1:15">
      <c r="A7" s="15" t="s">
        <v>36</v>
      </c>
      <c r="B7" s="18">
        <f>B6*0.95</f>
        <v>123.02499999999999</v>
      </c>
      <c r="C7" s="18">
        <f>C6*0.95</f>
        <v>87.875</v>
      </c>
      <c r="D7" s="18">
        <f>D6*0.95</f>
        <v>45.695</v>
      </c>
      <c r="E7" s="17">
        <f>E6</f>
        <v>129.5</v>
      </c>
      <c r="F7" s="37">
        <f t="shared" ref="F7:F11" si="0">(B7*4)+(C7*4)+(D7*9)</f>
        <v>1254.855</v>
      </c>
      <c r="G7" s="37"/>
      <c r="H7" s="37"/>
      <c r="I7" s="37"/>
      <c r="J7" s="30"/>
      <c r="K7" s="30"/>
      <c r="L7" s="30"/>
      <c r="M7" s="30"/>
      <c r="N7" s="30"/>
      <c r="O7" s="30"/>
    </row>
    <row r="8" spans="1:15">
      <c r="A8" s="15" t="s">
        <v>37</v>
      </c>
      <c r="B8" s="18">
        <f>B7</f>
        <v>123.02499999999999</v>
      </c>
      <c r="C8" s="18">
        <f>C7*0.95</f>
        <v>83.481250000000003</v>
      </c>
      <c r="D8" s="18">
        <f>D7*0.95</f>
        <v>43.410249999999998</v>
      </c>
      <c r="E8" s="17">
        <f>E7</f>
        <v>129.5</v>
      </c>
      <c r="F8" s="37">
        <f t="shared" si="0"/>
        <v>1216.7172499999999</v>
      </c>
      <c r="G8" s="37"/>
      <c r="H8" s="37"/>
      <c r="I8" s="37"/>
      <c r="J8" s="30"/>
      <c r="K8" s="30"/>
      <c r="L8" s="30"/>
      <c r="M8" s="30"/>
      <c r="N8" s="30"/>
      <c r="O8" s="30"/>
    </row>
    <row r="9" spans="1:15">
      <c r="A9" s="15" t="s">
        <v>38</v>
      </c>
      <c r="B9" s="18">
        <f>B8</f>
        <v>123.02499999999999</v>
      </c>
      <c r="C9" s="18">
        <f>C8</f>
        <v>83.481250000000003</v>
      </c>
      <c r="D9" s="18">
        <f>D8*0.9</f>
        <v>39.069224999999996</v>
      </c>
      <c r="E9" s="17">
        <f>E8</f>
        <v>129.5</v>
      </c>
      <c r="F9" s="37">
        <f t="shared" si="0"/>
        <v>1177.648025</v>
      </c>
      <c r="G9" s="37"/>
      <c r="H9" s="37"/>
      <c r="I9" s="37"/>
      <c r="J9" s="30"/>
      <c r="K9" s="30"/>
      <c r="L9" s="30"/>
      <c r="M9" s="30"/>
      <c r="N9" s="30"/>
      <c r="O9" s="30"/>
    </row>
    <row r="10" spans="1:15">
      <c r="A10" s="15" t="s">
        <v>39</v>
      </c>
      <c r="B10" s="18">
        <f>B9</f>
        <v>123.02499999999999</v>
      </c>
      <c r="C10" s="18">
        <f>C9</f>
        <v>83.481250000000003</v>
      </c>
      <c r="D10" s="18">
        <f>D9</f>
        <v>39.069224999999996</v>
      </c>
      <c r="E10" s="17">
        <f>E9</f>
        <v>129.5</v>
      </c>
      <c r="F10" s="37">
        <f t="shared" si="0"/>
        <v>1177.648025</v>
      </c>
      <c r="G10" s="37"/>
      <c r="H10" s="37"/>
      <c r="I10" s="37"/>
      <c r="J10" s="30"/>
      <c r="K10" s="30"/>
      <c r="L10" s="30"/>
      <c r="M10" s="30"/>
      <c r="N10" s="30"/>
      <c r="O10" s="30"/>
    </row>
    <row r="11" spans="1:15">
      <c r="A11" s="15" t="s">
        <v>40</v>
      </c>
      <c r="B11" s="18">
        <f>B10</f>
        <v>123.02499999999999</v>
      </c>
      <c r="C11" s="18">
        <f>C10*0.9</f>
        <v>75.133125000000007</v>
      </c>
      <c r="D11" s="18">
        <f>D10*0.9</f>
        <v>35.162302499999996</v>
      </c>
      <c r="E11" s="17"/>
      <c r="F11" s="37">
        <f t="shared" si="0"/>
        <v>1109.0932224999999</v>
      </c>
      <c r="G11" s="37"/>
      <c r="H11" s="37"/>
      <c r="I11" s="37"/>
      <c r="J11" s="30"/>
      <c r="K11" s="30"/>
      <c r="L11" s="30"/>
      <c r="M11" s="30"/>
      <c r="N11" s="30"/>
      <c r="O11" s="30"/>
    </row>
    <row r="12" spans="1:15">
      <c r="A12" s="15" t="s">
        <v>41</v>
      </c>
      <c r="B12" s="18">
        <f>B11</f>
        <v>123.02499999999999</v>
      </c>
      <c r="C12" s="18">
        <v>0</v>
      </c>
      <c r="D12" s="18">
        <f>D11*0.8</f>
        <v>28.129841999999996</v>
      </c>
      <c r="E12" s="17"/>
      <c r="F12" s="37"/>
      <c r="G12" s="37"/>
      <c r="H12" s="37"/>
      <c r="I12" s="37"/>
      <c r="J12" s="30"/>
      <c r="K12" s="30"/>
      <c r="L12" s="30"/>
      <c r="M12" s="30"/>
      <c r="N12" s="30"/>
      <c r="O12" s="30"/>
    </row>
    <row r="13" spans="1:15">
      <c r="A13" s="15" t="s">
        <v>42</v>
      </c>
      <c r="B13" s="38">
        <f>B6*0.8</f>
        <v>103.60000000000001</v>
      </c>
      <c r="C13" s="38">
        <f>(F13-G13-H13)/4</f>
        <v>315.98</v>
      </c>
      <c r="D13" s="38">
        <f>D6*0.7</f>
        <v>33.67</v>
      </c>
      <c r="E13" s="37"/>
      <c r="F13" s="37">
        <f>(F6*1.5)</f>
        <v>1981.3500000000001</v>
      </c>
      <c r="G13" s="37">
        <f>B13*4</f>
        <v>414.40000000000003</v>
      </c>
      <c r="H13" s="37">
        <f>D13*9</f>
        <v>303.03000000000003</v>
      </c>
      <c r="I13" s="37"/>
      <c r="J13" s="30"/>
      <c r="K13" s="30"/>
      <c r="L13" s="30"/>
      <c r="M13" s="30"/>
      <c r="N13" s="30"/>
      <c r="O13" s="30"/>
    </row>
    <row r="14" spans="1:1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>
      <c r="A17" s="88"/>
      <c r="B17" s="88"/>
      <c r="C17" s="88"/>
      <c r="D17" s="88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>
      <c r="A19" s="30"/>
      <c r="B19" s="31"/>
      <c r="C19" s="31"/>
      <c r="D19" s="31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>
      <c r="A20" s="30"/>
      <c r="B20" s="31"/>
      <c r="C20" s="31"/>
      <c r="D20" s="31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>
      <c r="A21" s="30"/>
      <c r="B21" s="31"/>
      <c r="C21" s="31"/>
      <c r="D21" s="31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>
      <c r="A22" s="30"/>
      <c r="B22" s="31"/>
      <c r="C22" s="31"/>
      <c r="D22" s="31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>
      <c r="A23" s="30"/>
      <c r="B23" s="31"/>
      <c r="C23" s="31"/>
      <c r="D23" s="31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>
      <c r="A24" s="30"/>
      <c r="B24" s="31"/>
      <c r="C24" s="31"/>
      <c r="D24" s="31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1:1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</sheetData>
  <sheetProtection algorithmName="SHA-512" hashValue="dcSRB/VIaMqWDb/K4Jak1SysSWPK57S13DdQ5dFaYSfwWtTrtcqGcFaiWg9cTIpl7AmLGrPLIcxRvlU+67to6A==" saltValue="Tvq2OnQnQ0wDMHsHzvF/cA==" spinCount="100000" sheet="1" selectLockedCells="1"/>
  <mergeCells count="2">
    <mergeCell ref="A17:D17"/>
    <mergeCell ref="A3:E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'Percentages '!$A$2:$A$18</xm:f>
          </x14:formula1>
          <xm:sqref>A5</xm:sqref>
        </x14:dataValidation>
        <x14:dataValidation type="list" allowBlank="1" showInputMessage="1" showErrorMessage="1" xr:uid="{00000000-0002-0000-0000-000001000000}">
          <x14:formula1>
            <xm:f>'Percentages '!$H$2:$H$8</xm:f>
          </x14:formula1>
          <xm:sqref>A19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62"/>
  <sheetViews>
    <sheetView topLeftCell="B28" zoomScale="141" zoomScaleNormal="83" workbookViewId="0">
      <selection activeCell="C3" sqref="C3:E3"/>
    </sheetView>
  </sheetViews>
  <sheetFormatPr defaultColWidth="11" defaultRowHeight="15.75"/>
  <cols>
    <col min="1" max="1" width="10.125" customWidth="1"/>
    <col min="2" max="2" width="25.375" bestFit="1" customWidth="1"/>
    <col min="3" max="5" width="12.875" customWidth="1"/>
  </cols>
  <sheetData>
    <row r="1" spans="2:5" ht="45.95" customHeight="1" thickBot="1"/>
    <row r="2" spans="2:5" ht="130.5" customHeight="1" thickBot="1">
      <c r="B2" s="90"/>
      <c r="C2" s="91"/>
      <c r="D2" s="91"/>
      <c r="E2" s="92"/>
    </row>
    <row r="3" spans="2:5" ht="27.95" customHeight="1" thickBot="1">
      <c r="B3" s="40" t="s">
        <v>0</v>
      </c>
      <c r="C3" s="93" t="str">
        <f>Calculator!B1</f>
        <v>Lexi</v>
      </c>
      <c r="D3" s="94"/>
      <c r="E3" s="95"/>
    </row>
    <row r="4" spans="2:5" ht="45">
      <c r="B4" s="96" t="s">
        <v>1</v>
      </c>
      <c r="C4" s="97"/>
      <c r="D4" s="97"/>
      <c r="E4" s="98"/>
    </row>
    <row r="5" spans="2:5" ht="23.25">
      <c r="B5" s="39" t="s">
        <v>2</v>
      </c>
      <c r="C5" s="41" t="s">
        <v>3</v>
      </c>
      <c r="D5" s="41" t="s">
        <v>43</v>
      </c>
      <c r="E5" s="42" t="s">
        <v>44</v>
      </c>
    </row>
    <row r="6" spans="2:5" ht="18.75">
      <c r="B6" s="43" t="s">
        <v>45</v>
      </c>
      <c r="C6" s="44">
        <f>Calculator!B6/4</f>
        <v>32.375</v>
      </c>
      <c r="D6" s="44">
        <f>Calculator!C6/2</f>
        <v>46.25</v>
      </c>
      <c r="E6" s="45">
        <f>0</f>
        <v>0</v>
      </c>
    </row>
    <row r="7" spans="2:5" ht="18.75">
      <c r="B7" s="46" t="s">
        <v>45</v>
      </c>
      <c r="C7" s="47">
        <f>C6</f>
        <v>32.375</v>
      </c>
      <c r="D7" s="47">
        <f>D6</f>
        <v>46.25</v>
      </c>
      <c r="E7" s="48">
        <f>0</f>
        <v>0</v>
      </c>
    </row>
    <row r="8" spans="2:5" ht="18.75">
      <c r="B8" s="58" t="s">
        <v>46</v>
      </c>
      <c r="C8" s="44">
        <f>C7</f>
        <v>32.375</v>
      </c>
      <c r="D8" s="44">
        <v>0</v>
      </c>
      <c r="E8" s="45">
        <f>Calculator!D6/2</f>
        <v>24.05</v>
      </c>
    </row>
    <row r="9" spans="2:5" ht="18.75">
      <c r="B9" s="46" t="s">
        <v>46</v>
      </c>
      <c r="C9" s="47">
        <f>C8</f>
        <v>32.375</v>
      </c>
      <c r="D9" s="47">
        <v>0</v>
      </c>
      <c r="E9" s="48">
        <f>E8</f>
        <v>24.05</v>
      </c>
    </row>
    <row r="10" spans="2:5">
      <c r="B10" s="7"/>
      <c r="C10" s="8"/>
      <c r="D10" s="8"/>
      <c r="E10" s="9"/>
    </row>
    <row r="11" spans="2:5" ht="23.25">
      <c r="B11" s="39" t="s">
        <v>10</v>
      </c>
      <c r="C11" s="41" t="s">
        <v>3</v>
      </c>
      <c r="D11" s="41" t="s">
        <v>43</v>
      </c>
      <c r="E11" s="42" t="s">
        <v>44</v>
      </c>
    </row>
    <row r="12" spans="2:5" ht="18.75">
      <c r="B12" s="43" t="s">
        <v>45</v>
      </c>
      <c r="C12" s="44">
        <f>Calculator!B6/5</f>
        <v>25.9</v>
      </c>
      <c r="D12" s="44">
        <f>D6</f>
        <v>46.25</v>
      </c>
      <c r="E12" s="45">
        <f>0</f>
        <v>0</v>
      </c>
    </row>
    <row r="13" spans="2:5" ht="18.75">
      <c r="B13" s="46" t="s">
        <v>45</v>
      </c>
      <c r="C13" s="47">
        <f>C12</f>
        <v>25.9</v>
      </c>
      <c r="D13" s="47">
        <f>D6</f>
        <v>46.25</v>
      </c>
      <c r="E13" s="48">
        <f>0</f>
        <v>0</v>
      </c>
    </row>
    <row r="14" spans="2:5" ht="18.75">
      <c r="B14" s="58" t="s">
        <v>46</v>
      </c>
      <c r="C14" s="44">
        <f>C12</f>
        <v>25.9</v>
      </c>
      <c r="D14" s="44">
        <v>0</v>
      </c>
      <c r="E14" s="45">
        <f>Calculator!D6/3</f>
        <v>16.033333333333335</v>
      </c>
    </row>
    <row r="15" spans="2:5" ht="18.75">
      <c r="B15" s="46" t="s">
        <v>46</v>
      </c>
      <c r="C15" s="47">
        <f>C12</f>
        <v>25.9</v>
      </c>
      <c r="D15" s="47">
        <v>0</v>
      </c>
      <c r="E15" s="48">
        <f>E14</f>
        <v>16.033333333333335</v>
      </c>
    </row>
    <row r="16" spans="2:5" ht="18.75">
      <c r="B16" s="58" t="s">
        <v>46</v>
      </c>
      <c r="C16" s="44">
        <f>C12</f>
        <v>25.9</v>
      </c>
      <c r="D16" s="44">
        <v>0</v>
      </c>
      <c r="E16" s="45">
        <f>E15</f>
        <v>16.033333333333335</v>
      </c>
    </row>
    <row r="17" spans="2:5">
      <c r="B17" s="59"/>
      <c r="C17" s="60"/>
      <c r="D17" s="60"/>
      <c r="E17" s="61"/>
    </row>
    <row r="18" spans="2:5" ht="23.25">
      <c r="B18" s="39" t="s">
        <v>14</v>
      </c>
      <c r="C18" s="41" t="s">
        <v>3</v>
      </c>
      <c r="D18" s="41" t="s">
        <v>43</v>
      </c>
      <c r="E18" s="42" t="s">
        <v>44</v>
      </c>
    </row>
    <row r="19" spans="2:5" ht="18.75">
      <c r="B19" s="43" t="s">
        <v>45</v>
      </c>
      <c r="C19" s="44">
        <f>Calculator!B6/6</f>
        <v>21.583333333333332</v>
      </c>
      <c r="D19" s="44">
        <f>D6</f>
        <v>46.25</v>
      </c>
      <c r="E19" s="45">
        <v>0</v>
      </c>
    </row>
    <row r="20" spans="2:5" ht="18.75">
      <c r="B20" s="46" t="s">
        <v>45</v>
      </c>
      <c r="C20" s="47">
        <f>C19</f>
        <v>21.583333333333332</v>
      </c>
      <c r="D20" s="47">
        <f>D6</f>
        <v>46.25</v>
      </c>
      <c r="E20" s="48">
        <v>0</v>
      </c>
    </row>
    <row r="21" spans="2:5" ht="18.75">
      <c r="B21" s="58" t="s">
        <v>46</v>
      </c>
      <c r="C21" s="44">
        <f>C19</f>
        <v>21.583333333333332</v>
      </c>
      <c r="D21" s="44">
        <v>0</v>
      </c>
      <c r="E21" s="45">
        <f>Calculator!D6/4</f>
        <v>12.025</v>
      </c>
    </row>
    <row r="22" spans="2:5" ht="18.75">
      <c r="B22" s="46" t="s">
        <v>46</v>
      </c>
      <c r="C22" s="47">
        <f>C19</f>
        <v>21.583333333333332</v>
      </c>
      <c r="D22" s="47">
        <v>0</v>
      </c>
      <c r="E22" s="48">
        <f>E21</f>
        <v>12.025</v>
      </c>
    </row>
    <row r="23" spans="2:5" ht="18.75">
      <c r="B23" s="58" t="s">
        <v>46</v>
      </c>
      <c r="C23" s="44">
        <f>C19</f>
        <v>21.583333333333332</v>
      </c>
      <c r="D23" s="44">
        <v>0</v>
      </c>
      <c r="E23" s="45">
        <f>E22</f>
        <v>12.025</v>
      </c>
    </row>
    <row r="24" spans="2:5" ht="19.5" thickBot="1">
      <c r="B24" s="49" t="s">
        <v>46</v>
      </c>
      <c r="C24" s="50">
        <f>C20</f>
        <v>21.583333333333332</v>
      </c>
      <c r="D24" s="50">
        <v>0</v>
      </c>
      <c r="E24" s="51">
        <f>E23</f>
        <v>12.025</v>
      </c>
    </row>
    <row r="25" spans="2:5" ht="78" customHeight="1">
      <c r="B25" s="11"/>
      <c r="C25" s="10"/>
      <c r="D25" s="10"/>
      <c r="E25" s="10"/>
    </row>
    <row r="26" spans="2:5" ht="18">
      <c r="B26" s="11"/>
      <c r="C26" s="10"/>
      <c r="D26" s="10"/>
      <c r="E26" s="10"/>
    </row>
    <row r="27" spans="2:5" ht="45.95" customHeight="1" thickBot="1">
      <c r="B27" s="11"/>
      <c r="C27" s="10"/>
      <c r="D27" s="10"/>
      <c r="E27" s="10"/>
    </row>
    <row r="28" spans="2:5" ht="130.35" customHeight="1">
      <c r="B28" s="99"/>
      <c r="C28" s="100"/>
      <c r="D28" s="100"/>
      <c r="E28" s="101"/>
    </row>
    <row r="29" spans="2:5" ht="45">
      <c r="B29" s="96" t="s">
        <v>17</v>
      </c>
      <c r="C29" s="97"/>
      <c r="D29" s="97"/>
      <c r="E29" s="98"/>
    </row>
    <row r="30" spans="2:5" ht="23.25">
      <c r="B30" s="39" t="s">
        <v>2</v>
      </c>
      <c r="C30" s="41" t="s">
        <v>3</v>
      </c>
      <c r="D30" s="41" t="s">
        <v>43</v>
      </c>
      <c r="E30" s="42" t="s">
        <v>44</v>
      </c>
    </row>
    <row r="31" spans="2:5" ht="18.75">
      <c r="B31" s="43" t="s">
        <v>45</v>
      </c>
      <c r="C31" s="44">
        <f>Calculator!B7/4</f>
        <v>30.756249999999998</v>
      </c>
      <c r="D31" s="44">
        <f>Calculator!C7/2</f>
        <v>43.9375</v>
      </c>
      <c r="E31" s="45">
        <f>0</f>
        <v>0</v>
      </c>
    </row>
    <row r="32" spans="2:5" ht="18.75">
      <c r="B32" s="46" t="s">
        <v>45</v>
      </c>
      <c r="C32" s="47">
        <f>C31</f>
        <v>30.756249999999998</v>
      </c>
      <c r="D32" s="47">
        <f>D31</f>
        <v>43.9375</v>
      </c>
      <c r="E32" s="48">
        <f>0</f>
        <v>0</v>
      </c>
    </row>
    <row r="33" spans="2:5" ht="18.75">
      <c r="B33" s="58" t="s">
        <v>46</v>
      </c>
      <c r="C33" s="44">
        <f>C32</f>
        <v>30.756249999999998</v>
      </c>
      <c r="D33" s="44">
        <v>0</v>
      </c>
      <c r="E33" s="45">
        <f>Calculator!D7/2</f>
        <v>22.8475</v>
      </c>
    </row>
    <row r="34" spans="2:5" ht="18.75">
      <c r="B34" s="46" t="s">
        <v>46</v>
      </c>
      <c r="C34" s="47">
        <f>C33</f>
        <v>30.756249999999998</v>
      </c>
      <c r="D34" s="47">
        <v>0</v>
      </c>
      <c r="E34" s="48">
        <f>E33</f>
        <v>22.8475</v>
      </c>
    </row>
    <row r="35" spans="2:5">
      <c r="B35" s="7"/>
      <c r="C35" s="8"/>
      <c r="D35" s="8"/>
      <c r="E35" s="9"/>
    </row>
    <row r="36" spans="2:5" ht="23.25">
      <c r="B36" s="39" t="s">
        <v>10</v>
      </c>
      <c r="C36" s="41" t="s">
        <v>3</v>
      </c>
      <c r="D36" s="41" t="s">
        <v>43</v>
      </c>
      <c r="E36" s="42" t="s">
        <v>44</v>
      </c>
    </row>
    <row r="37" spans="2:5" ht="18.75">
      <c r="B37" s="43" t="s">
        <v>45</v>
      </c>
      <c r="C37" s="44">
        <f>Calculator!B7/5</f>
        <v>24.604999999999997</v>
      </c>
      <c r="D37" s="44">
        <f>D31</f>
        <v>43.9375</v>
      </c>
      <c r="E37" s="45">
        <f>0</f>
        <v>0</v>
      </c>
    </row>
    <row r="38" spans="2:5" ht="18.75">
      <c r="B38" s="46" t="s">
        <v>45</v>
      </c>
      <c r="C38" s="47">
        <f>C37</f>
        <v>24.604999999999997</v>
      </c>
      <c r="D38" s="47">
        <f>D31</f>
        <v>43.9375</v>
      </c>
      <c r="E38" s="48">
        <f>0</f>
        <v>0</v>
      </c>
    </row>
    <row r="39" spans="2:5" ht="18.75">
      <c r="B39" s="58" t="s">
        <v>46</v>
      </c>
      <c r="C39" s="44">
        <f>C37</f>
        <v>24.604999999999997</v>
      </c>
      <c r="D39" s="44">
        <v>0</v>
      </c>
      <c r="E39" s="45">
        <f>Calculator!D7/3</f>
        <v>15.231666666666667</v>
      </c>
    </row>
    <row r="40" spans="2:5" ht="18.75">
      <c r="B40" s="46" t="s">
        <v>46</v>
      </c>
      <c r="C40" s="47">
        <f>C37</f>
        <v>24.604999999999997</v>
      </c>
      <c r="D40" s="47">
        <v>0</v>
      </c>
      <c r="E40" s="48">
        <f>E39</f>
        <v>15.231666666666667</v>
      </c>
    </row>
    <row r="41" spans="2:5" ht="18.75">
      <c r="B41" s="58" t="s">
        <v>46</v>
      </c>
      <c r="C41" s="44">
        <f>C37</f>
        <v>24.604999999999997</v>
      </c>
      <c r="D41" s="44">
        <v>0</v>
      </c>
      <c r="E41" s="45">
        <f>E40</f>
        <v>15.231666666666667</v>
      </c>
    </row>
    <row r="42" spans="2:5">
      <c r="B42" s="59"/>
      <c r="C42" s="60"/>
      <c r="D42" s="60"/>
      <c r="E42" s="61"/>
    </row>
    <row r="43" spans="2:5" ht="23.25">
      <c r="B43" s="39" t="s">
        <v>14</v>
      </c>
      <c r="C43" s="41" t="s">
        <v>3</v>
      </c>
      <c r="D43" s="41" t="s">
        <v>43</v>
      </c>
      <c r="E43" s="42" t="s">
        <v>44</v>
      </c>
    </row>
    <row r="44" spans="2:5" ht="18.75">
      <c r="B44" s="43" t="s">
        <v>45</v>
      </c>
      <c r="C44" s="44">
        <f>Calculator!B7/6</f>
        <v>20.504166666666666</v>
      </c>
      <c r="D44" s="44">
        <f>D31</f>
        <v>43.9375</v>
      </c>
      <c r="E44" s="45">
        <v>0</v>
      </c>
    </row>
    <row r="45" spans="2:5" ht="18.75">
      <c r="B45" s="46" t="s">
        <v>45</v>
      </c>
      <c r="C45" s="47">
        <f>C44</f>
        <v>20.504166666666666</v>
      </c>
      <c r="D45" s="47">
        <f>D31</f>
        <v>43.9375</v>
      </c>
      <c r="E45" s="48">
        <v>0</v>
      </c>
    </row>
    <row r="46" spans="2:5" ht="18.75">
      <c r="B46" s="58" t="s">
        <v>46</v>
      </c>
      <c r="C46" s="44">
        <f>C44</f>
        <v>20.504166666666666</v>
      </c>
      <c r="D46" s="44">
        <v>0</v>
      </c>
      <c r="E46" s="45">
        <f>Calculator!D7/4</f>
        <v>11.42375</v>
      </c>
    </row>
    <row r="47" spans="2:5" ht="18.75">
      <c r="B47" s="46" t="s">
        <v>46</v>
      </c>
      <c r="C47" s="47">
        <f>C44</f>
        <v>20.504166666666666</v>
      </c>
      <c r="D47" s="47">
        <v>0</v>
      </c>
      <c r="E47" s="48">
        <f>E46</f>
        <v>11.42375</v>
      </c>
    </row>
    <row r="48" spans="2:5" ht="18.75">
      <c r="B48" s="58" t="s">
        <v>46</v>
      </c>
      <c r="C48" s="44">
        <f>C44</f>
        <v>20.504166666666666</v>
      </c>
      <c r="D48" s="44">
        <v>0</v>
      </c>
      <c r="E48" s="45">
        <f>E47</f>
        <v>11.42375</v>
      </c>
    </row>
    <row r="49" spans="2:5" ht="19.5" thickBot="1">
      <c r="B49" s="49" t="s">
        <v>46</v>
      </c>
      <c r="C49" s="50">
        <f>C45</f>
        <v>20.504166666666666</v>
      </c>
      <c r="D49" s="50">
        <v>0</v>
      </c>
      <c r="E49" s="51">
        <f>E48</f>
        <v>11.42375</v>
      </c>
    </row>
    <row r="50" spans="2:5" ht="18">
      <c r="B50" s="11"/>
      <c r="C50" s="10"/>
      <c r="D50" s="10"/>
      <c r="E50" s="10"/>
    </row>
    <row r="51" spans="2:5" ht="18">
      <c r="B51" s="11"/>
      <c r="C51" s="10"/>
      <c r="D51" s="10"/>
      <c r="E51" s="10"/>
    </row>
    <row r="52" spans="2:5" ht="18">
      <c r="B52" s="11"/>
      <c r="C52" s="10"/>
      <c r="D52" s="10"/>
      <c r="E52" s="10"/>
    </row>
    <row r="53" spans="2:5" ht="18">
      <c r="B53" s="11"/>
      <c r="C53" s="10"/>
      <c r="D53" s="10"/>
      <c r="E53" s="10"/>
    </row>
    <row r="54" spans="2:5" ht="18">
      <c r="B54" s="11"/>
      <c r="C54" s="10"/>
      <c r="D54" s="10"/>
      <c r="E54" s="10"/>
    </row>
    <row r="55" spans="2:5" ht="18">
      <c r="B55" s="11"/>
      <c r="C55" s="10"/>
      <c r="D55" s="10"/>
      <c r="E55" s="10"/>
    </row>
    <row r="56" spans="2:5" ht="18">
      <c r="B56" s="11"/>
      <c r="C56" s="10"/>
      <c r="D56" s="10"/>
      <c r="E56" s="10"/>
    </row>
    <row r="57" spans="2:5" ht="18">
      <c r="B57" s="11"/>
      <c r="C57" s="10"/>
      <c r="D57" s="10"/>
      <c r="E57" s="10"/>
    </row>
    <row r="58" spans="2:5" ht="18">
      <c r="B58" s="11"/>
      <c r="C58" s="10"/>
      <c r="D58" s="10"/>
      <c r="E58" s="10"/>
    </row>
    <row r="59" spans="2:5" ht="18">
      <c r="B59" s="11"/>
      <c r="C59" s="10"/>
      <c r="D59" s="10"/>
      <c r="E59" s="10"/>
    </row>
    <row r="60" spans="2:5" ht="18">
      <c r="B60" s="11"/>
      <c r="C60" s="10"/>
      <c r="D60" s="10"/>
      <c r="E60" s="10"/>
    </row>
    <row r="61" spans="2:5" ht="18">
      <c r="B61" s="11"/>
      <c r="C61" s="10"/>
      <c r="D61" s="10"/>
      <c r="E61" s="10"/>
    </row>
    <row r="62" spans="2:5" ht="63" customHeight="1">
      <c r="B62" s="11"/>
      <c r="C62" s="10"/>
      <c r="D62" s="10"/>
      <c r="E62" s="10"/>
    </row>
  </sheetData>
  <sheetProtection algorithmName="SHA-512" hashValue="Z/IZY8B/VIhYvdtEYbUSJe/IaBecU4bl2VIDCf3Tg7hO/4h7CtYhZNV0lKgVdOO3zbm4C11iGB3TXK7BDX20AQ==" saltValue="MBi+S24yiWbtnRGK5LQFsQ==" spinCount="100000" sheet="1" selectLockedCells="1"/>
  <mergeCells count="5">
    <mergeCell ref="B2:E2"/>
    <mergeCell ref="C3:E3"/>
    <mergeCell ref="B4:E4"/>
    <mergeCell ref="B29:E29"/>
    <mergeCell ref="B28:E2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65"/>
  <sheetViews>
    <sheetView topLeftCell="B31" zoomScale="136" zoomScaleNormal="136" workbookViewId="0">
      <selection activeCell="C3" sqref="C3:E3"/>
    </sheetView>
  </sheetViews>
  <sheetFormatPr defaultColWidth="11" defaultRowHeight="15.75"/>
  <cols>
    <col min="1" max="1" width="10.125" customWidth="1"/>
    <col min="2" max="2" width="25.375" bestFit="1" customWidth="1"/>
    <col min="3" max="5" width="12.875" customWidth="1"/>
  </cols>
  <sheetData>
    <row r="1" spans="2:5" ht="42.95" customHeight="1" thickBot="1"/>
    <row r="2" spans="2:5" ht="130.5" customHeight="1" thickBot="1">
      <c r="B2" s="90"/>
      <c r="C2" s="91"/>
      <c r="D2" s="91"/>
      <c r="E2" s="92"/>
    </row>
    <row r="3" spans="2:5" ht="27.95" customHeight="1" thickBot="1">
      <c r="B3" s="57" t="s">
        <v>0</v>
      </c>
      <c r="C3" s="93" t="str">
        <f>Calculator!B1</f>
        <v>Lexi</v>
      </c>
      <c r="D3" s="94"/>
      <c r="E3" s="95"/>
    </row>
    <row r="4" spans="2:5" ht="45">
      <c r="B4" s="96" t="s">
        <v>18</v>
      </c>
      <c r="C4" s="97"/>
      <c r="D4" s="97"/>
      <c r="E4" s="98"/>
    </row>
    <row r="5" spans="2:5" ht="23.25">
      <c r="B5" s="39" t="s">
        <v>2</v>
      </c>
      <c r="C5" s="41" t="s">
        <v>3</v>
      </c>
      <c r="D5" s="41" t="s">
        <v>43</v>
      </c>
      <c r="E5" s="42" t="s">
        <v>44</v>
      </c>
    </row>
    <row r="6" spans="2:5" ht="18.75">
      <c r="B6" s="43" t="s">
        <v>45</v>
      </c>
      <c r="C6" s="44">
        <f>Calculator!B8/4</f>
        <v>30.756249999999998</v>
      </c>
      <c r="D6" s="44">
        <f>Calculator!C8*0.25</f>
        <v>20.870312500000001</v>
      </c>
      <c r="E6" s="45">
        <f>0</f>
        <v>0</v>
      </c>
    </row>
    <row r="7" spans="2:5" ht="18.75">
      <c r="B7" s="46" t="s">
        <v>45</v>
      </c>
      <c r="C7" s="47">
        <f>C6</f>
        <v>30.756249999999998</v>
      </c>
      <c r="D7" s="47">
        <f>Calculator!C8*0.5</f>
        <v>41.740625000000001</v>
      </c>
      <c r="E7" s="48">
        <f>0</f>
        <v>0</v>
      </c>
    </row>
    <row r="8" spans="2:5" ht="18.75">
      <c r="B8" s="58" t="s">
        <v>46</v>
      </c>
      <c r="C8" s="44">
        <f>C7</f>
        <v>30.756249999999998</v>
      </c>
      <c r="D8" s="44">
        <v>0</v>
      </c>
      <c r="E8" s="45">
        <f>Calculator!D8/2</f>
        <v>21.705124999999999</v>
      </c>
    </row>
    <row r="9" spans="2:5" ht="18.75">
      <c r="B9" s="46" t="s">
        <v>46</v>
      </c>
      <c r="C9" s="47">
        <f>C8</f>
        <v>30.756249999999998</v>
      </c>
      <c r="D9" s="47">
        <v>0</v>
      </c>
      <c r="E9" s="48">
        <f>E8</f>
        <v>21.705124999999999</v>
      </c>
    </row>
    <row r="10" spans="2:5">
      <c r="B10" s="7"/>
      <c r="C10" s="8"/>
      <c r="D10" s="8"/>
      <c r="E10" s="9"/>
    </row>
    <row r="11" spans="2:5" ht="23.25">
      <c r="B11" s="39" t="s">
        <v>10</v>
      </c>
      <c r="C11" s="41" t="s">
        <v>3</v>
      </c>
      <c r="D11" s="41" t="s">
        <v>43</v>
      </c>
      <c r="E11" s="42" t="s">
        <v>44</v>
      </c>
    </row>
    <row r="12" spans="2:5" ht="18.75">
      <c r="B12" s="43" t="s">
        <v>45</v>
      </c>
      <c r="C12" s="44">
        <f>Calculator!B8/5</f>
        <v>24.604999999999997</v>
      </c>
      <c r="D12" s="44">
        <f>D6</f>
        <v>20.870312500000001</v>
      </c>
      <c r="E12" s="45">
        <f>0</f>
        <v>0</v>
      </c>
    </row>
    <row r="13" spans="2:5" ht="18.75">
      <c r="B13" s="46" t="s">
        <v>45</v>
      </c>
      <c r="C13" s="47">
        <f>C12</f>
        <v>24.604999999999997</v>
      </c>
      <c r="D13" s="47">
        <f>D7</f>
        <v>41.740625000000001</v>
      </c>
      <c r="E13" s="48">
        <f>0</f>
        <v>0</v>
      </c>
    </row>
    <row r="14" spans="2:5" ht="18.75">
      <c r="B14" s="58" t="s">
        <v>46</v>
      </c>
      <c r="C14" s="63">
        <f>C12</f>
        <v>24.604999999999997</v>
      </c>
      <c r="D14" s="44">
        <v>0</v>
      </c>
      <c r="E14" s="45">
        <f>Calculator!D8/3</f>
        <v>14.470083333333333</v>
      </c>
    </row>
    <row r="15" spans="2:5" ht="18.75">
      <c r="B15" s="46" t="s">
        <v>46</v>
      </c>
      <c r="C15" s="47">
        <f>C12</f>
        <v>24.604999999999997</v>
      </c>
      <c r="D15" s="47">
        <v>0</v>
      </c>
      <c r="E15" s="48">
        <f>E14</f>
        <v>14.470083333333333</v>
      </c>
    </row>
    <row r="16" spans="2:5" ht="18.75">
      <c r="B16" s="58" t="s">
        <v>46</v>
      </c>
      <c r="C16" s="63">
        <f>C12</f>
        <v>24.604999999999997</v>
      </c>
      <c r="D16" s="44">
        <v>0</v>
      </c>
      <c r="E16" s="64">
        <f>E15</f>
        <v>14.470083333333333</v>
      </c>
    </row>
    <row r="17" spans="2:5">
      <c r="B17" s="59"/>
      <c r="C17" s="60"/>
      <c r="D17" s="60"/>
      <c r="E17" s="61"/>
    </row>
    <row r="18" spans="2:5" ht="23.25">
      <c r="B18" s="39" t="s">
        <v>14</v>
      </c>
      <c r="C18" s="41" t="s">
        <v>3</v>
      </c>
      <c r="D18" s="41" t="s">
        <v>43</v>
      </c>
      <c r="E18" s="42" t="s">
        <v>44</v>
      </c>
    </row>
    <row r="19" spans="2:5" ht="18.75">
      <c r="B19" s="43" t="s">
        <v>45</v>
      </c>
      <c r="C19" s="44">
        <f>Calculator!B8/6</f>
        <v>20.504166666666666</v>
      </c>
      <c r="D19" s="44">
        <f>D6</f>
        <v>20.870312500000001</v>
      </c>
      <c r="E19" s="45">
        <v>0</v>
      </c>
    </row>
    <row r="20" spans="2:5" ht="18.75">
      <c r="B20" s="46" t="s">
        <v>45</v>
      </c>
      <c r="C20" s="47">
        <f>C19</f>
        <v>20.504166666666666</v>
      </c>
      <c r="D20" s="47">
        <f>D7</f>
        <v>41.740625000000001</v>
      </c>
      <c r="E20" s="48">
        <v>0</v>
      </c>
    </row>
    <row r="21" spans="2:5" ht="18.75">
      <c r="B21" s="58" t="s">
        <v>46</v>
      </c>
      <c r="C21" s="63">
        <f>C19</f>
        <v>20.504166666666666</v>
      </c>
      <c r="D21" s="63">
        <v>0</v>
      </c>
      <c r="E21" s="64">
        <f>Calculator!D8/4</f>
        <v>10.852562499999999</v>
      </c>
    </row>
    <row r="22" spans="2:5" ht="18.75">
      <c r="B22" s="46" t="s">
        <v>46</v>
      </c>
      <c r="C22" s="47">
        <f>C19</f>
        <v>20.504166666666666</v>
      </c>
      <c r="D22" s="47">
        <v>0</v>
      </c>
      <c r="E22" s="48">
        <f>E21</f>
        <v>10.852562499999999</v>
      </c>
    </row>
    <row r="23" spans="2:5" ht="18.75">
      <c r="B23" s="58" t="s">
        <v>46</v>
      </c>
      <c r="C23" s="63">
        <f>C19</f>
        <v>20.504166666666666</v>
      </c>
      <c r="D23" s="63">
        <v>0</v>
      </c>
      <c r="E23" s="64">
        <f>E22</f>
        <v>10.852562499999999</v>
      </c>
    </row>
    <row r="24" spans="2:5" ht="19.5" thickBot="1">
      <c r="B24" s="49" t="s">
        <v>46</v>
      </c>
      <c r="C24" s="50">
        <f>C20</f>
        <v>20.504166666666666</v>
      </c>
      <c r="D24" s="50">
        <v>0</v>
      </c>
      <c r="E24" s="51">
        <f>E23</f>
        <v>10.852562499999999</v>
      </c>
    </row>
    <row r="25" spans="2:5" ht="18">
      <c r="B25" s="11"/>
      <c r="C25" s="10"/>
      <c r="D25" s="10"/>
      <c r="E25" s="10"/>
    </row>
    <row r="26" spans="2:5" ht="18">
      <c r="B26" s="11"/>
      <c r="C26" s="10"/>
      <c r="D26" s="10"/>
      <c r="E26" s="10"/>
    </row>
    <row r="27" spans="2:5" ht="18">
      <c r="B27" s="11"/>
      <c r="C27" s="10"/>
      <c r="D27" s="10"/>
      <c r="E27" s="10"/>
    </row>
    <row r="28" spans="2:5" ht="18">
      <c r="B28" s="11"/>
      <c r="C28" s="10"/>
      <c r="D28" s="10"/>
      <c r="E28" s="10"/>
    </row>
    <row r="29" spans="2:5" ht="18">
      <c r="B29" s="11"/>
      <c r="C29" s="10"/>
      <c r="D29" s="10"/>
      <c r="E29" s="10"/>
    </row>
    <row r="30" spans="2:5" ht="42.95" customHeight="1" thickBot="1"/>
    <row r="31" spans="2:5" ht="130.35" customHeight="1">
      <c r="B31" s="90"/>
      <c r="C31" s="91"/>
      <c r="D31" s="91"/>
      <c r="E31" s="92"/>
    </row>
    <row r="32" spans="2:5" ht="45">
      <c r="B32" s="96" t="s">
        <v>19</v>
      </c>
      <c r="C32" s="97"/>
      <c r="D32" s="97"/>
      <c r="E32" s="98"/>
    </row>
    <row r="33" spans="2:5" ht="23.25">
      <c r="B33" s="39" t="s">
        <v>2</v>
      </c>
      <c r="C33" s="41" t="s">
        <v>3</v>
      </c>
      <c r="D33" s="41" t="s">
        <v>43</v>
      </c>
      <c r="E33" s="42" t="s">
        <v>44</v>
      </c>
    </row>
    <row r="34" spans="2:5" ht="18.75">
      <c r="B34" s="43" t="s">
        <v>45</v>
      </c>
      <c r="C34" s="44">
        <f>Calculator!B9/4</f>
        <v>30.756249999999998</v>
      </c>
      <c r="D34" s="44">
        <f>Calculator!C9*0.25</f>
        <v>20.870312500000001</v>
      </c>
      <c r="E34" s="45">
        <f>0</f>
        <v>0</v>
      </c>
    </row>
    <row r="35" spans="2:5" ht="18.75">
      <c r="B35" s="46" t="s">
        <v>45</v>
      </c>
      <c r="C35" s="47">
        <f>C34</f>
        <v>30.756249999999998</v>
      </c>
      <c r="D35" s="47">
        <f>Calculator!C9*0.5</f>
        <v>41.740625000000001</v>
      </c>
      <c r="E35" s="48">
        <f>0</f>
        <v>0</v>
      </c>
    </row>
    <row r="36" spans="2:5" ht="18.75">
      <c r="B36" s="58" t="s">
        <v>46</v>
      </c>
      <c r="C36" s="63">
        <f>C35</f>
        <v>30.756249999999998</v>
      </c>
      <c r="D36" s="63">
        <v>0</v>
      </c>
      <c r="E36" s="64">
        <f>Calculator!D9/2</f>
        <v>19.534612499999998</v>
      </c>
    </row>
    <row r="37" spans="2:5" ht="18.75">
      <c r="B37" s="46" t="s">
        <v>46</v>
      </c>
      <c r="C37" s="47">
        <f>C36</f>
        <v>30.756249999999998</v>
      </c>
      <c r="D37" s="47">
        <v>0</v>
      </c>
      <c r="E37" s="48">
        <f>E36</f>
        <v>19.534612499999998</v>
      </c>
    </row>
    <row r="38" spans="2:5">
      <c r="B38" s="7"/>
      <c r="C38" s="8"/>
      <c r="D38" s="8"/>
      <c r="E38" s="9"/>
    </row>
    <row r="39" spans="2:5" ht="23.25">
      <c r="B39" s="39" t="s">
        <v>10</v>
      </c>
      <c r="C39" s="41" t="s">
        <v>3</v>
      </c>
      <c r="D39" s="41" t="s">
        <v>43</v>
      </c>
      <c r="E39" s="42" t="s">
        <v>44</v>
      </c>
    </row>
    <row r="40" spans="2:5" ht="18.75">
      <c r="B40" s="43" t="s">
        <v>45</v>
      </c>
      <c r="C40" s="44">
        <f>Calculator!B9/5</f>
        <v>24.604999999999997</v>
      </c>
      <c r="D40" s="44">
        <f>D34</f>
        <v>20.870312500000001</v>
      </c>
      <c r="E40" s="45">
        <f>0</f>
        <v>0</v>
      </c>
    </row>
    <row r="41" spans="2:5" ht="18.75">
      <c r="B41" s="46" t="s">
        <v>45</v>
      </c>
      <c r="C41" s="47">
        <f>C40</f>
        <v>24.604999999999997</v>
      </c>
      <c r="D41" s="47">
        <f>D35</f>
        <v>41.740625000000001</v>
      </c>
      <c r="E41" s="48">
        <f>0</f>
        <v>0</v>
      </c>
    </row>
    <row r="42" spans="2:5" ht="18.75">
      <c r="B42" s="58" t="s">
        <v>46</v>
      </c>
      <c r="C42" s="63">
        <f>C40</f>
        <v>24.604999999999997</v>
      </c>
      <c r="D42" s="44">
        <v>0</v>
      </c>
      <c r="E42" s="45">
        <f>Calculator!D9/3</f>
        <v>13.023074999999999</v>
      </c>
    </row>
    <row r="43" spans="2:5" ht="18.75">
      <c r="B43" s="46" t="s">
        <v>46</v>
      </c>
      <c r="C43" s="47">
        <f>C40</f>
        <v>24.604999999999997</v>
      </c>
      <c r="D43" s="47">
        <v>0</v>
      </c>
      <c r="E43" s="48">
        <f>E42</f>
        <v>13.023074999999999</v>
      </c>
    </row>
    <row r="44" spans="2:5" ht="18.75">
      <c r="B44" s="58" t="s">
        <v>46</v>
      </c>
      <c r="C44" s="63">
        <f>C40</f>
        <v>24.604999999999997</v>
      </c>
      <c r="D44" s="44">
        <v>0</v>
      </c>
      <c r="E44" s="45">
        <f>E43</f>
        <v>13.023074999999999</v>
      </c>
    </row>
    <row r="45" spans="2:5">
      <c r="B45" s="59"/>
      <c r="C45" s="60"/>
      <c r="D45" s="60"/>
      <c r="E45" s="61"/>
    </row>
    <row r="46" spans="2:5" ht="23.25">
      <c r="B46" s="39" t="s">
        <v>14</v>
      </c>
      <c r="C46" s="41" t="s">
        <v>3</v>
      </c>
      <c r="D46" s="41" t="s">
        <v>43</v>
      </c>
      <c r="E46" s="42" t="s">
        <v>44</v>
      </c>
    </row>
    <row r="47" spans="2:5" ht="18.75">
      <c r="B47" s="43" t="s">
        <v>45</v>
      </c>
      <c r="C47" s="44">
        <f>Calculator!B8/6</f>
        <v>20.504166666666666</v>
      </c>
      <c r="D47" s="44">
        <f>D34</f>
        <v>20.870312500000001</v>
      </c>
      <c r="E47" s="45">
        <v>0</v>
      </c>
    </row>
    <row r="48" spans="2:5" ht="18.75">
      <c r="B48" s="46" t="s">
        <v>45</v>
      </c>
      <c r="C48" s="47">
        <f>C47</f>
        <v>20.504166666666666</v>
      </c>
      <c r="D48" s="47">
        <f>D35</f>
        <v>41.740625000000001</v>
      </c>
      <c r="E48" s="48">
        <v>0</v>
      </c>
    </row>
    <row r="49" spans="2:5" ht="18.75">
      <c r="B49" s="58" t="s">
        <v>46</v>
      </c>
      <c r="C49" s="44">
        <f>C47</f>
        <v>20.504166666666666</v>
      </c>
      <c r="D49" s="44">
        <v>0</v>
      </c>
      <c r="E49" s="45">
        <f>Calculator!D9/4</f>
        <v>9.767306249999999</v>
      </c>
    </row>
    <row r="50" spans="2:5" ht="18.75">
      <c r="B50" s="46" t="s">
        <v>46</v>
      </c>
      <c r="C50" s="47">
        <f>C47</f>
        <v>20.504166666666666</v>
      </c>
      <c r="D50" s="47">
        <v>0</v>
      </c>
      <c r="E50" s="48">
        <f>E49</f>
        <v>9.767306249999999</v>
      </c>
    </row>
    <row r="51" spans="2:5" ht="18.75">
      <c r="B51" s="58" t="s">
        <v>46</v>
      </c>
      <c r="C51" s="63">
        <f>C47</f>
        <v>20.504166666666666</v>
      </c>
      <c r="D51" s="44">
        <v>0</v>
      </c>
      <c r="E51" s="45">
        <f>E50</f>
        <v>9.767306249999999</v>
      </c>
    </row>
    <row r="52" spans="2:5" ht="19.5" thickBot="1">
      <c r="B52" s="49" t="s">
        <v>46</v>
      </c>
      <c r="C52" s="50">
        <f>C48</f>
        <v>20.504166666666666</v>
      </c>
      <c r="D52" s="50">
        <v>0</v>
      </c>
      <c r="E52" s="51">
        <f>E51</f>
        <v>9.767306249999999</v>
      </c>
    </row>
    <row r="53" spans="2:5" ht="18">
      <c r="B53" s="11"/>
      <c r="C53" s="10"/>
      <c r="D53" s="10"/>
      <c r="E53" s="10"/>
    </row>
    <row r="54" spans="2:5" ht="18">
      <c r="B54" s="11"/>
      <c r="C54" s="10"/>
      <c r="D54" s="10"/>
      <c r="E54" s="10"/>
    </row>
    <row r="55" spans="2:5" ht="18">
      <c r="B55" s="11"/>
      <c r="C55" s="10"/>
      <c r="D55" s="10"/>
      <c r="E55" s="10"/>
    </row>
    <row r="56" spans="2:5" ht="18">
      <c r="B56" s="11"/>
      <c r="C56" s="10"/>
      <c r="D56" s="10"/>
      <c r="E56" s="10"/>
    </row>
    <row r="57" spans="2:5" ht="18">
      <c r="B57" s="11"/>
      <c r="C57" s="10"/>
      <c r="D57" s="10"/>
      <c r="E57" s="10"/>
    </row>
    <row r="58" spans="2:5" ht="18">
      <c r="B58" s="11"/>
      <c r="C58" s="10"/>
      <c r="D58" s="10"/>
      <c r="E58" s="10"/>
    </row>
    <row r="59" spans="2:5" ht="18">
      <c r="B59" s="11"/>
      <c r="C59" s="10"/>
      <c r="D59" s="10"/>
      <c r="E59" s="10"/>
    </row>
    <row r="60" spans="2:5" ht="18">
      <c r="B60" s="11"/>
      <c r="C60" s="10"/>
      <c r="D60" s="10"/>
      <c r="E60" s="10"/>
    </row>
    <row r="61" spans="2:5" ht="18">
      <c r="B61" s="11"/>
      <c r="C61" s="10"/>
      <c r="D61" s="10"/>
      <c r="E61" s="10"/>
    </row>
    <row r="62" spans="2:5" ht="18">
      <c r="B62" s="11"/>
      <c r="C62" s="10"/>
      <c r="D62" s="10"/>
      <c r="E62" s="10"/>
    </row>
    <row r="63" spans="2:5" ht="18">
      <c r="B63" s="11"/>
      <c r="C63" s="10"/>
      <c r="D63" s="10"/>
      <c r="E63" s="10"/>
    </row>
    <row r="64" spans="2:5" ht="18">
      <c r="B64" s="11"/>
      <c r="C64" s="10"/>
      <c r="D64" s="10"/>
      <c r="E64" s="10"/>
    </row>
    <row r="65" ht="65.099999999999994" customHeight="1"/>
  </sheetData>
  <sheetProtection algorithmName="SHA-512" hashValue="yjn2w8HqeEmaxVTzuxw8eSJYja/6KBw+MxbkSbQ//yCAb0Q0F18xPrD8THWgEiSzVUn8ju3u+Kz+9OrNkMINyA==" saltValue="VkZYwvEdw45AqHMLkT+LOw==" spinCount="100000" sheet="1" selectLockedCells="1"/>
  <mergeCells count="5">
    <mergeCell ref="B2:E2"/>
    <mergeCell ref="C3:E3"/>
    <mergeCell ref="B4:E4"/>
    <mergeCell ref="B32:E32"/>
    <mergeCell ref="B31:E3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E67"/>
  <sheetViews>
    <sheetView topLeftCell="B31" zoomScale="136" zoomScaleNormal="136" workbookViewId="0">
      <selection activeCell="C3" sqref="C3:E3"/>
    </sheetView>
  </sheetViews>
  <sheetFormatPr defaultColWidth="11" defaultRowHeight="15.75"/>
  <cols>
    <col min="1" max="1" width="10.125" customWidth="1"/>
    <col min="2" max="2" width="25.375" bestFit="1" customWidth="1"/>
    <col min="3" max="5" width="12.875" customWidth="1"/>
  </cols>
  <sheetData>
    <row r="1" spans="2:5" ht="42.95" customHeight="1" thickBot="1"/>
    <row r="2" spans="2:5" ht="130.5" customHeight="1" thickBot="1">
      <c r="B2" s="90"/>
      <c r="C2" s="91"/>
      <c r="D2" s="91"/>
      <c r="E2" s="92"/>
    </row>
    <row r="3" spans="2:5" ht="27.95" customHeight="1" thickBot="1">
      <c r="B3" s="40" t="s">
        <v>0</v>
      </c>
      <c r="C3" s="93" t="str">
        <f>Calculator!B1</f>
        <v>Lexi</v>
      </c>
      <c r="D3" s="94"/>
      <c r="E3" s="95"/>
    </row>
    <row r="4" spans="2:5" ht="45">
      <c r="B4" s="96" t="s">
        <v>20</v>
      </c>
      <c r="C4" s="97"/>
      <c r="D4" s="97"/>
      <c r="E4" s="98"/>
    </row>
    <row r="5" spans="2:5" ht="23.25">
      <c r="B5" s="39" t="s">
        <v>2</v>
      </c>
      <c r="C5" s="41" t="s">
        <v>3</v>
      </c>
      <c r="D5" s="41" t="s">
        <v>43</v>
      </c>
      <c r="E5" s="42" t="s">
        <v>44</v>
      </c>
    </row>
    <row r="6" spans="2:5" ht="18.75">
      <c r="B6" s="43" t="s">
        <v>45</v>
      </c>
      <c r="C6" s="44">
        <f>Calculator!B10/4</f>
        <v>30.756249999999998</v>
      </c>
      <c r="D6" s="66">
        <f>Calculator!C10*0.5</f>
        <v>41.740625000000001</v>
      </c>
      <c r="E6" s="45">
        <f>0</f>
        <v>0</v>
      </c>
    </row>
    <row r="7" spans="2:5" ht="18.75">
      <c r="B7" s="46" t="s">
        <v>46</v>
      </c>
      <c r="C7" s="67">
        <f>C6</f>
        <v>30.756249999999998</v>
      </c>
      <c r="D7" s="67">
        <f>0</f>
        <v>0</v>
      </c>
      <c r="E7" s="48">
        <f>Calculator!D10/3</f>
        <v>13.023074999999999</v>
      </c>
    </row>
    <row r="8" spans="2:5" ht="18.75">
      <c r="B8" s="43" t="s">
        <v>46</v>
      </c>
      <c r="C8" s="66">
        <f>C7</f>
        <v>30.756249999999998</v>
      </c>
      <c r="D8" s="66">
        <v>0</v>
      </c>
      <c r="E8" s="45">
        <f>E7</f>
        <v>13.023074999999999</v>
      </c>
    </row>
    <row r="9" spans="2:5" ht="18.75">
      <c r="B9" s="46" t="s">
        <v>46</v>
      </c>
      <c r="C9" s="67">
        <f>C8</f>
        <v>30.756249999999998</v>
      </c>
      <c r="D9" s="67">
        <v>0</v>
      </c>
      <c r="E9" s="48">
        <f>E8</f>
        <v>13.023074999999999</v>
      </c>
    </row>
    <row r="10" spans="2:5">
      <c r="B10" s="7"/>
      <c r="C10" s="65"/>
      <c r="D10" s="65"/>
      <c r="E10" s="29"/>
    </row>
    <row r="11" spans="2:5" ht="23.25">
      <c r="B11" s="39" t="s">
        <v>10</v>
      </c>
      <c r="C11" s="41" t="s">
        <v>3</v>
      </c>
      <c r="D11" s="41" t="s">
        <v>43</v>
      </c>
      <c r="E11" s="42" t="s">
        <v>44</v>
      </c>
    </row>
    <row r="12" spans="2:5" ht="18.75">
      <c r="B12" s="43" t="s">
        <v>45</v>
      </c>
      <c r="C12" s="44">
        <f>Calculator!B10/5</f>
        <v>24.604999999999997</v>
      </c>
      <c r="D12" s="44">
        <f>D6</f>
        <v>41.740625000000001</v>
      </c>
      <c r="E12" s="45">
        <f>0</f>
        <v>0</v>
      </c>
    </row>
    <row r="13" spans="2:5" ht="18.75">
      <c r="B13" s="46" t="s">
        <v>46</v>
      </c>
      <c r="C13" s="47">
        <f>C12</f>
        <v>24.604999999999997</v>
      </c>
      <c r="D13" s="47">
        <f>D7</f>
        <v>0</v>
      </c>
      <c r="E13" s="48">
        <f>Calculator!D10/4</f>
        <v>9.767306249999999</v>
      </c>
    </row>
    <row r="14" spans="2:5" ht="18.75">
      <c r="B14" s="58" t="s">
        <v>46</v>
      </c>
      <c r="C14" s="44">
        <f>C12</f>
        <v>24.604999999999997</v>
      </c>
      <c r="D14" s="44">
        <v>0</v>
      </c>
      <c r="E14" s="45">
        <f>E13</f>
        <v>9.767306249999999</v>
      </c>
    </row>
    <row r="15" spans="2:5" ht="18.75">
      <c r="B15" s="46" t="s">
        <v>46</v>
      </c>
      <c r="C15" s="47">
        <f>C12</f>
        <v>24.604999999999997</v>
      </c>
      <c r="D15" s="47">
        <v>0</v>
      </c>
      <c r="E15" s="48">
        <f>E14</f>
        <v>9.767306249999999</v>
      </c>
    </row>
    <row r="16" spans="2:5" ht="18.75">
      <c r="B16" s="58" t="s">
        <v>46</v>
      </c>
      <c r="C16" s="44">
        <f>C12</f>
        <v>24.604999999999997</v>
      </c>
      <c r="D16" s="44">
        <v>0</v>
      </c>
      <c r="E16" s="45">
        <f>E15</f>
        <v>9.767306249999999</v>
      </c>
    </row>
    <row r="17" spans="2:5">
      <c r="B17" s="59"/>
      <c r="C17" s="60"/>
      <c r="D17" s="60"/>
      <c r="E17" s="61"/>
    </row>
    <row r="18" spans="2:5" ht="23.25">
      <c r="B18" s="39" t="s">
        <v>14</v>
      </c>
      <c r="C18" s="41" t="s">
        <v>3</v>
      </c>
      <c r="D18" s="41" t="s">
        <v>43</v>
      </c>
      <c r="E18" s="42" t="s">
        <v>70</v>
      </c>
    </row>
    <row r="19" spans="2:5" ht="18.75">
      <c r="B19" s="43" t="s">
        <v>45</v>
      </c>
      <c r="C19" s="44">
        <f>Calculator!B10/6</f>
        <v>20.504166666666666</v>
      </c>
      <c r="D19" s="44">
        <f>D6</f>
        <v>41.740625000000001</v>
      </c>
      <c r="E19" s="45">
        <v>0</v>
      </c>
    </row>
    <row r="20" spans="2:5" ht="18.75">
      <c r="B20" s="46" t="s">
        <v>46</v>
      </c>
      <c r="C20" s="47">
        <f>C19</f>
        <v>20.504166666666666</v>
      </c>
      <c r="D20" s="47">
        <f>D7</f>
        <v>0</v>
      </c>
      <c r="E20" s="48">
        <f>Calculator!D10/5</f>
        <v>7.8138449999999988</v>
      </c>
    </row>
    <row r="21" spans="2:5" ht="18.75">
      <c r="B21" s="68" t="s">
        <v>46</v>
      </c>
      <c r="C21" s="69">
        <f>C19</f>
        <v>20.504166666666666</v>
      </c>
      <c r="D21" s="44">
        <v>0</v>
      </c>
      <c r="E21" s="45">
        <f>Calculator!D10/5</f>
        <v>7.8138449999999988</v>
      </c>
    </row>
    <row r="22" spans="2:5" ht="18.75">
      <c r="B22" s="46" t="s">
        <v>46</v>
      </c>
      <c r="C22" s="47">
        <f>C19</f>
        <v>20.504166666666666</v>
      </c>
      <c r="D22" s="47">
        <v>0</v>
      </c>
      <c r="E22" s="48">
        <f>E21</f>
        <v>7.8138449999999988</v>
      </c>
    </row>
    <row r="23" spans="2:5" ht="18.75">
      <c r="B23" s="68" t="s">
        <v>46</v>
      </c>
      <c r="C23" s="69">
        <f>C19</f>
        <v>20.504166666666666</v>
      </c>
      <c r="D23" s="44">
        <v>0</v>
      </c>
      <c r="E23" s="45">
        <f>E22</f>
        <v>7.8138449999999988</v>
      </c>
    </row>
    <row r="24" spans="2:5" ht="19.5" thickBot="1">
      <c r="B24" s="49" t="s">
        <v>46</v>
      </c>
      <c r="C24" s="50">
        <f>C20</f>
        <v>20.504166666666666</v>
      </c>
      <c r="D24" s="50">
        <v>0</v>
      </c>
      <c r="E24" s="51">
        <f>E23</f>
        <v>7.8138449999999988</v>
      </c>
    </row>
    <row r="31" spans="2:5" ht="42.95" customHeight="1" thickBot="1"/>
    <row r="32" spans="2:5" ht="130.35" customHeight="1">
      <c r="B32" s="90"/>
      <c r="C32" s="91"/>
      <c r="D32" s="91"/>
      <c r="E32" s="92"/>
    </row>
    <row r="33" spans="2:5" ht="45">
      <c r="B33" s="96" t="s">
        <v>23</v>
      </c>
      <c r="C33" s="97"/>
      <c r="D33" s="97"/>
      <c r="E33" s="98"/>
    </row>
    <row r="34" spans="2:5" ht="23.25">
      <c r="B34" s="39" t="s">
        <v>2</v>
      </c>
      <c r="C34" s="41" t="s">
        <v>3</v>
      </c>
      <c r="D34" s="41" t="s">
        <v>43</v>
      </c>
      <c r="E34" s="42" t="s">
        <v>44</v>
      </c>
    </row>
    <row r="35" spans="2:5" ht="18.75">
      <c r="B35" s="43" t="s">
        <v>45</v>
      </c>
      <c r="C35" s="44">
        <f>Calculator!B11/4</f>
        <v>30.756249999999998</v>
      </c>
      <c r="D35" s="44">
        <f>Calculator!C11*0.5</f>
        <v>37.566562500000003</v>
      </c>
      <c r="E35" s="45">
        <f>0</f>
        <v>0</v>
      </c>
    </row>
    <row r="36" spans="2:5" ht="18.75">
      <c r="B36" s="46" t="s">
        <v>45</v>
      </c>
      <c r="C36" s="47">
        <f>C35</f>
        <v>30.756249999999998</v>
      </c>
      <c r="D36" s="47">
        <f>0</f>
        <v>0</v>
      </c>
      <c r="E36" s="48">
        <f>Calculator!D11/3</f>
        <v>11.720767499999999</v>
      </c>
    </row>
    <row r="37" spans="2:5" ht="18.75">
      <c r="B37" s="58" t="s">
        <v>46</v>
      </c>
      <c r="C37" s="44">
        <f>C36</f>
        <v>30.756249999999998</v>
      </c>
      <c r="D37" s="44">
        <v>0</v>
      </c>
      <c r="E37" s="45">
        <f>E36</f>
        <v>11.720767499999999</v>
      </c>
    </row>
    <row r="38" spans="2:5" ht="18.75">
      <c r="B38" s="46" t="s">
        <v>46</v>
      </c>
      <c r="C38" s="47">
        <f>C37</f>
        <v>30.756249999999998</v>
      </c>
      <c r="D38" s="47">
        <v>0</v>
      </c>
      <c r="E38" s="48">
        <f>E37</f>
        <v>11.720767499999999</v>
      </c>
    </row>
    <row r="39" spans="2:5">
      <c r="B39" s="7"/>
      <c r="C39" s="28"/>
      <c r="D39" s="28"/>
      <c r="E39" s="29"/>
    </row>
    <row r="40" spans="2:5" ht="23.25">
      <c r="B40" s="39" t="s">
        <v>10</v>
      </c>
      <c r="C40" s="41" t="s">
        <v>3</v>
      </c>
      <c r="D40" s="41" t="s">
        <v>43</v>
      </c>
      <c r="E40" s="42" t="s">
        <v>44</v>
      </c>
    </row>
    <row r="41" spans="2:5" ht="18.75">
      <c r="B41" s="43" t="s">
        <v>45</v>
      </c>
      <c r="C41" s="44">
        <f>Calculator!B11/5</f>
        <v>24.604999999999997</v>
      </c>
      <c r="D41" s="44">
        <f>D35</f>
        <v>37.566562500000003</v>
      </c>
      <c r="E41" s="45">
        <f>0</f>
        <v>0</v>
      </c>
    </row>
    <row r="42" spans="2:5" ht="18.75">
      <c r="B42" s="46" t="s">
        <v>46</v>
      </c>
      <c r="C42" s="47">
        <f>C41</f>
        <v>24.604999999999997</v>
      </c>
      <c r="D42" s="47">
        <f>D36</f>
        <v>0</v>
      </c>
      <c r="E42" s="48">
        <f>Calculator!D11/4</f>
        <v>8.7905756249999989</v>
      </c>
    </row>
    <row r="43" spans="2:5" ht="18.75">
      <c r="B43" s="58" t="s">
        <v>46</v>
      </c>
      <c r="C43" s="63">
        <f>C41</f>
        <v>24.604999999999997</v>
      </c>
      <c r="D43" s="44">
        <v>0</v>
      </c>
      <c r="E43" s="45">
        <f>E42</f>
        <v>8.7905756249999989</v>
      </c>
    </row>
    <row r="44" spans="2:5" ht="18.75">
      <c r="B44" s="46" t="s">
        <v>46</v>
      </c>
      <c r="C44" s="47">
        <f>C41</f>
        <v>24.604999999999997</v>
      </c>
      <c r="D44" s="47">
        <v>0</v>
      </c>
      <c r="E44" s="48">
        <f>E43</f>
        <v>8.7905756249999989</v>
      </c>
    </row>
    <row r="45" spans="2:5" ht="18.75">
      <c r="B45" s="62" t="s">
        <v>46</v>
      </c>
      <c r="C45" s="44">
        <f>C41</f>
        <v>24.604999999999997</v>
      </c>
      <c r="D45" s="44">
        <v>0</v>
      </c>
      <c r="E45" s="45">
        <f>E44</f>
        <v>8.7905756249999989</v>
      </c>
    </row>
    <row r="46" spans="2:5">
      <c r="B46" s="59"/>
      <c r="C46" s="60"/>
      <c r="D46" s="60"/>
      <c r="E46" s="61"/>
    </row>
    <row r="47" spans="2:5" ht="23.25">
      <c r="B47" s="39" t="s">
        <v>14</v>
      </c>
      <c r="C47" s="41" t="s">
        <v>3</v>
      </c>
      <c r="D47" s="41" t="s">
        <v>43</v>
      </c>
      <c r="E47" s="42" t="s">
        <v>44</v>
      </c>
    </row>
    <row r="48" spans="2:5" ht="18.75">
      <c r="B48" s="43" t="s">
        <v>45</v>
      </c>
      <c r="C48" s="44">
        <f>Calculator!B11/6</f>
        <v>20.504166666666666</v>
      </c>
      <c r="D48" s="44">
        <f>D35</f>
        <v>37.566562500000003</v>
      </c>
      <c r="E48" s="45">
        <v>0</v>
      </c>
    </row>
    <row r="49" spans="2:5" ht="18.75">
      <c r="B49" s="46" t="s">
        <v>46</v>
      </c>
      <c r="C49" s="47">
        <f>C48</f>
        <v>20.504166666666666</v>
      </c>
      <c r="D49" s="47">
        <f>D36</f>
        <v>0</v>
      </c>
      <c r="E49" s="48">
        <f>Calculator!D11/5</f>
        <v>7.0324604999999991</v>
      </c>
    </row>
    <row r="50" spans="2:5" ht="18.75">
      <c r="B50" s="58" t="s">
        <v>46</v>
      </c>
      <c r="C50" s="63">
        <f>C48</f>
        <v>20.504166666666666</v>
      </c>
      <c r="D50" s="44">
        <v>0</v>
      </c>
      <c r="E50" s="45">
        <f>E49</f>
        <v>7.0324604999999991</v>
      </c>
    </row>
    <row r="51" spans="2:5" ht="18.75">
      <c r="B51" s="46" t="s">
        <v>46</v>
      </c>
      <c r="C51" s="47">
        <f>C48</f>
        <v>20.504166666666666</v>
      </c>
      <c r="D51" s="47">
        <v>0</v>
      </c>
      <c r="E51" s="48">
        <f>E50</f>
        <v>7.0324604999999991</v>
      </c>
    </row>
    <row r="52" spans="2:5" ht="18.75">
      <c r="B52" s="58" t="s">
        <v>46</v>
      </c>
      <c r="C52" s="63">
        <f>C48</f>
        <v>20.504166666666666</v>
      </c>
      <c r="D52" s="44">
        <v>0</v>
      </c>
      <c r="E52" s="45">
        <f>E51</f>
        <v>7.0324604999999991</v>
      </c>
    </row>
    <row r="53" spans="2:5" ht="19.5" thickBot="1">
      <c r="B53" s="49" t="s">
        <v>46</v>
      </c>
      <c r="C53" s="50">
        <f>C49</f>
        <v>20.504166666666666</v>
      </c>
      <c r="D53" s="50">
        <v>0</v>
      </c>
      <c r="E53" s="51">
        <f>E52</f>
        <v>7.0324604999999991</v>
      </c>
    </row>
    <row r="54" spans="2:5" ht="18">
      <c r="B54" s="11"/>
      <c r="C54" s="32"/>
      <c r="D54" s="32"/>
      <c r="E54" s="32"/>
    </row>
    <row r="55" spans="2:5" ht="18">
      <c r="B55" s="11"/>
      <c r="C55" s="32"/>
      <c r="D55" s="32"/>
      <c r="E55" s="32"/>
    </row>
    <row r="56" spans="2:5" ht="18">
      <c r="B56" s="11"/>
      <c r="C56" s="32"/>
      <c r="D56" s="32"/>
      <c r="E56" s="32"/>
    </row>
    <row r="57" spans="2:5" ht="18">
      <c r="B57" s="11"/>
      <c r="C57" s="32"/>
      <c r="D57" s="32"/>
      <c r="E57" s="32"/>
    </row>
    <row r="58" spans="2:5" ht="18">
      <c r="B58" s="11"/>
      <c r="C58" s="32"/>
      <c r="D58" s="32"/>
      <c r="E58" s="32"/>
    </row>
    <row r="59" spans="2:5" ht="18">
      <c r="B59" s="11"/>
      <c r="C59" s="32"/>
      <c r="D59" s="32"/>
      <c r="E59" s="32"/>
    </row>
    <row r="60" spans="2:5" ht="18">
      <c r="B60" s="11"/>
      <c r="C60" s="32"/>
      <c r="D60" s="32"/>
      <c r="E60" s="32"/>
    </row>
    <row r="61" spans="2:5" ht="18">
      <c r="B61" s="11"/>
      <c r="C61" s="32"/>
      <c r="D61" s="32"/>
      <c r="E61" s="32"/>
    </row>
    <row r="62" spans="2:5" ht="18">
      <c r="B62" s="11"/>
      <c r="C62" s="32"/>
      <c r="D62" s="32"/>
      <c r="E62" s="32"/>
    </row>
    <row r="63" spans="2:5" ht="18">
      <c r="B63" s="11"/>
      <c r="C63" s="32"/>
      <c r="D63" s="32"/>
      <c r="E63" s="32"/>
    </row>
    <row r="64" spans="2:5" ht="18">
      <c r="B64" s="11"/>
      <c r="C64" s="32"/>
      <c r="D64" s="32"/>
      <c r="E64" s="32"/>
    </row>
    <row r="65" spans="2:5" ht="18">
      <c r="B65" s="11"/>
      <c r="C65" s="32"/>
      <c r="D65" s="32"/>
      <c r="E65" s="32"/>
    </row>
    <row r="66" spans="2:5" ht="18">
      <c r="B66" s="11"/>
      <c r="C66" s="32"/>
      <c r="D66" s="32"/>
      <c r="E66" s="32"/>
    </row>
    <row r="67" spans="2:5" ht="18">
      <c r="B67" s="11"/>
      <c r="C67" s="32"/>
      <c r="D67" s="32"/>
      <c r="E67" s="32"/>
    </row>
  </sheetData>
  <sheetProtection algorithmName="SHA-512" hashValue="Y4ugENroteO/DuD9prjbmPCcGKRqu5zo7N0wdUpa1hUJQjR1uKBBa7fAw4I6v7q/s8Tizt0JdlHlshZHsqc+7A==" saltValue="Wjm9LBqm/D8hssV6suwN1g==" spinCount="100000" sheet="1" selectLockedCells="1"/>
  <mergeCells count="5">
    <mergeCell ref="B4:E4"/>
    <mergeCell ref="B33:E33"/>
    <mergeCell ref="B2:E2"/>
    <mergeCell ref="C3:E3"/>
    <mergeCell ref="B32:E3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E97"/>
  <sheetViews>
    <sheetView tabSelected="1" topLeftCell="B1" zoomScale="137" zoomScaleNormal="137" workbookViewId="0">
      <selection activeCell="C3" sqref="C3:E3"/>
    </sheetView>
  </sheetViews>
  <sheetFormatPr defaultColWidth="11" defaultRowHeight="15.75"/>
  <cols>
    <col min="1" max="1" width="10.125" customWidth="1"/>
    <col min="2" max="2" width="25.375" bestFit="1" customWidth="1"/>
    <col min="3" max="5" width="12.875" customWidth="1"/>
  </cols>
  <sheetData>
    <row r="1" spans="2:5" ht="42.95" customHeight="1" thickBot="1"/>
    <row r="2" spans="2:5" ht="130.5" customHeight="1" thickBot="1">
      <c r="B2" s="90"/>
      <c r="C2" s="91"/>
      <c r="D2" s="91"/>
      <c r="E2" s="92"/>
    </row>
    <row r="3" spans="2:5" ht="27.95" customHeight="1" thickBot="1">
      <c r="B3" s="40" t="s">
        <v>0</v>
      </c>
      <c r="C3" s="93" t="str">
        <f>Calculator!B1</f>
        <v>Lexi</v>
      </c>
      <c r="D3" s="94"/>
      <c r="E3" s="95"/>
    </row>
    <row r="4" spans="2:5" ht="45">
      <c r="B4" s="96" t="s">
        <v>24</v>
      </c>
      <c r="C4" s="97"/>
      <c r="D4" s="97"/>
      <c r="E4" s="98"/>
    </row>
    <row r="5" spans="2:5" ht="23.25">
      <c r="B5" s="39" t="s">
        <v>2</v>
      </c>
      <c r="C5" s="41" t="s">
        <v>3</v>
      </c>
      <c r="D5" s="41" t="s">
        <v>43</v>
      </c>
      <c r="E5" s="42" t="s">
        <v>44</v>
      </c>
    </row>
    <row r="6" spans="2:5" ht="18.75">
      <c r="B6" s="43" t="s">
        <v>45</v>
      </c>
      <c r="C6" s="44">
        <f>Calculator!B11/4</f>
        <v>30.756249999999998</v>
      </c>
      <c r="D6" s="44">
        <f>Calculator!C11*0.5</f>
        <v>37.566562500000003</v>
      </c>
      <c r="E6" s="45">
        <f>0</f>
        <v>0</v>
      </c>
    </row>
    <row r="7" spans="2:5" ht="18.75">
      <c r="B7" s="46" t="s">
        <v>46</v>
      </c>
      <c r="C7" s="47">
        <f>C6</f>
        <v>30.756249999999998</v>
      </c>
      <c r="D7" s="47">
        <f>0</f>
        <v>0</v>
      </c>
      <c r="E7" s="48">
        <f>Calculator!D11/3</f>
        <v>11.720767499999999</v>
      </c>
    </row>
    <row r="8" spans="2:5" ht="18.75">
      <c r="B8" s="58" t="s">
        <v>46</v>
      </c>
      <c r="C8" s="44">
        <f>C7</f>
        <v>30.756249999999998</v>
      </c>
      <c r="D8" s="44">
        <v>0</v>
      </c>
      <c r="E8" s="45">
        <f>E7</f>
        <v>11.720767499999999</v>
      </c>
    </row>
    <row r="9" spans="2:5" ht="18.75">
      <c r="B9" s="46" t="s">
        <v>46</v>
      </c>
      <c r="C9" s="47">
        <f>C8</f>
        <v>30.756249999999998</v>
      </c>
      <c r="D9" s="47">
        <v>0</v>
      </c>
      <c r="E9" s="48">
        <f>E8</f>
        <v>11.720767499999999</v>
      </c>
    </row>
    <row r="10" spans="2:5">
      <c r="B10" s="7"/>
      <c r="C10" s="28"/>
      <c r="D10" s="28"/>
      <c r="E10" s="29"/>
    </row>
    <row r="11" spans="2:5" ht="23.25">
      <c r="B11" s="39" t="s">
        <v>10</v>
      </c>
      <c r="C11" s="41" t="s">
        <v>3</v>
      </c>
      <c r="D11" s="41" t="s">
        <v>43</v>
      </c>
      <c r="E11" s="42" t="s">
        <v>44</v>
      </c>
    </row>
    <row r="12" spans="2:5" ht="18.75">
      <c r="B12" s="43" t="s">
        <v>45</v>
      </c>
      <c r="C12" s="44">
        <f>Calculator!B11/5</f>
        <v>24.604999999999997</v>
      </c>
      <c r="D12" s="44">
        <f>D6</f>
        <v>37.566562500000003</v>
      </c>
      <c r="E12" s="45">
        <f>0</f>
        <v>0</v>
      </c>
    </row>
    <row r="13" spans="2:5" ht="18.75">
      <c r="B13" s="46" t="s">
        <v>46</v>
      </c>
      <c r="C13" s="47">
        <f>C12</f>
        <v>24.604999999999997</v>
      </c>
      <c r="D13" s="47">
        <f>D7</f>
        <v>0</v>
      </c>
      <c r="E13" s="48">
        <f>Calculator!D11/4</f>
        <v>8.7905756249999989</v>
      </c>
    </row>
    <row r="14" spans="2:5" ht="18.75">
      <c r="B14" s="58" t="s">
        <v>46</v>
      </c>
      <c r="C14" s="44">
        <f>C12</f>
        <v>24.604999999999997</v>
      </c>
      <c r="D14" s="44">
        <v>0</v>
      </c>
      <c r="E14" s="45">
        <f>E13</f>
        <v>8.7905756249999989</v>
      </c>
    </row>
    <row r="15" spans="2:5" ht="18.75">
      <c r="B15" s="46" t="s">
        <v>46</v>
      </c>
      <c r="C15" s="47">
        <f>C12</f>
        <v>24.604999999999997</v>
      </c>
      <c r="D15" s="47">
        <v>0</v>
      </c>
      <c r="E15" s="48">
        <f>E14</f>
        <v>8.7905756249999989</v>
      </c>
    </row>
    <row r="16" spans="2:5" ht="18.75">
      <c r="B16" s="58" t="s">
        <v>46</v>
      </c>
      <c r="C16" s="44">
        <f>C12</f>
        <v>24.604999999999997</v>
      </c>
      <c r="D16" s="44">
        <v>0</v>
      </c>
      <c r="E16" s="45">
        <f>E15</f>
        <v>8.7905756249999989</v>
      </c>
    </row>
    <row r="17" spans="2:5">
      <c r="B17" s="59"/>
      <c r="C17" s="60"/>
      <c r="D17" s="60"/>
      <c r="E17" s="61"/>
    </row>
    <row r="18" spans="2:5" ht="23.25">
      <c r="B18" s="39" t="s">
        <v>14</v>
      </c>
      <c r="C18" s="41" t="s">
        <v>3</v>
      </c>
      <c r="D18" s="41" t="s">
        <v>43</v>
      </c>
      <c r="E18" s="42" t="s">
        <v>44</v>
      </c>
    </row>
    <row r="19" spans="2:5" ht="18.75">
      <c r="B19" s="43" t="s">
        <v>45</v>
      </c>
      <c r="C19" s="44">
        <f>Calculator!B11/6</f>
        <v>20.504166666666666</v>
      </c>
      <c r="D19" s="44">
        <f>D6</f>
        <v>37.566562500000003</v>
      </c>
      <c r="E19" s="45">
        <v>0</v>
      </c>
    </row>
    <row r="20" spans="2:5" ht="18.75">
      <c r="B20" s="46" t="s">
        <v>46</v>
      </c>
      <c r="C20" s="47">
        <f>C19</f>
        <v>20.504166666666666</v>
      </c>
      <c r="D20" s="47">
        <f>D7</f>
        <v>0</v>
      </c>
      <c r="E20" s="48">
        <f>Calculator!D11/5</f>
        <v>7.0324604999999991</v>
      </c>
    </row>
    <row r="21" spans="2:5" ht="18.75">
      <c r="B21" s="58" t="s">
        <v>46</v>
      </c>
      <c r="C21" s="44">
        <f>C19</f>
        <v>20.504166666666666</v>
      </c>
      <c r="D21" s="44">
        <v>0</v>
      </c>
      <c r="E21" s="45">
        <f>E20</f>
        <v>7.0324604999999991</v>
      </c>
    </row>
    <row r="22" spans="2:5" ht="18.75">
      <c r="B22" s="46" t="s">
        <v>46</v>
      </c>
      <c r="C22" s="47">
        <f>C19</f>
        <v>20.504166666666666</v>
      </c>
      <c r="D22" s="47">
        <v>0</v>
      </c>
      <c r="E22" s="48">
        <f>E21</f>
        <v>7.0324604999999991</v>
      </c>
    </row>
    <row r="23" spans="2:5" ht="18.75">
      <c r="B23" s="58" t="s">
        <v>46</v>
      </c>
      <c r="C23" s="44">
        <f>C19</f>
        <v>20.504166666666666</v>
      </c>
      <c r="D23" s="44">
        <v>0</v>
      </c>
      <c r="E23" s="45">
        <f>E22</f>
        <v>7.0324604999999991</v>
      </c>
    </row>
    <row r="24" spans="2:5" ht="19.5" thickBot="1">
      <c r="B24" s="49" t="s">
        <v>46</v>
      </c>
      <c r="C24" s="50">
        <f>C20</f>
        <v>20.504166666666666</v>
      </c>
      <c r="D24" s="50">
        <v>0</v>
      </c>
      <c r="E24" s="51">
        <f>E23</f>
        <v>7.0324604999999991</v>
      </c>
    </row>
    <row r="25" spans="2:5" ht="18">
      <c r="B25" s="11"/>
      <c r="C25" s="32"/>
      <c r="D25" s="32"/>
      <c r="E25" s="32"/>
    </row>
    <row r="26" spans="2:5" ht="18">
      <c r="B26" s="11"/>
      <c r="C26" s="32"/>
      <c r="D26" s="32"/>
      <c r="E26" s="32"/>
    </row>
    <row r="27" spans="2:5" ht="18">
      <c r="B27" s="11"/>
      <c r="C27" s="32"/>
      <c r="D27" s="32"/>
      <c r="E27" s="32"/>
    </row>
    <row r="28" spans="2:5" ht="18">
      <c r="B28" s="11"/>
      <c r="C28" s="32"/>
      <c r="D28" s="32"/>
      <c r="E28" s="32"/>
    </row>
    <row r="29" spans="2:5" ht="18">
      <c r="B29" s="11"/>
      <c r="C29" s="32"/>
      <c r="D29" s="32"/>
      <c r="E29" s="32"/>
    </row>
    <row r="30" spans="2:5" ht="42.95" customHeight="1" thickBot="1">
      <c r="B30" s="11"/>
      <c r="C30" s="32"/>
      <c r="D30" s="32"/>
      <c r="E30" s="32"/>
    </row>
    <row r="31" spans="2:5" ht="130.35" customHeight="1">
      <c r="B31" s="99"/>
      <c r="C31" s="100"/>
      <c r="D31" s="100"/>
      <c r="E31" s="101"/>
    </row>
    <row r="32" spans="2:5" ht="45">
      <c r="B32" s="96" t="s">
        <v>25</v>
      </c>
      <c r="C32" s="97"/>
      <c r="D32" s="97"/>
      <c r="E32" s="98"/>
    </row>
    <row r="33" spans="2:5" ht="23.25">
      <c r="B33" s="39" t="s">
        <v>2</v>
      </c>
      <c r="C33" s="41" t="s">
        <v>3</v>
      </c>
      <c r="D33" s="41" t="s">
        <v>43</v>
      </c>
      <c r="E33" s="42" t="s">
        <v>44</v>
      </c>
    </row>
    <row r="34" spans="2:5" ht="18.75">
      <c r="B34" s="43" t="s">
        <v>46</v>
      </c>
      <c r="C34" s="44">
        <f>Calculator!B11/4</f>
        <v>30.756249999999998</v>
      </c>
      <c r="D34" s="44">
        <f>Calculator!C33*0.5</f>
        <v>0</v>
      </c>
      <c r="E34" s="45">
        <f>Calculator!D11/4</f>
        <v>8.7905756249999989</v>
      </c>
    </row>
    <row r="35" spans="2:5" ht="18.75">
      <c r="B35" s="46" t="s">
        <v>46</v>
      </c>
      <c r="C35" s="47">
        <f>C34</f>
        <v>30.756249999999998</v>
      </c>
      <c r="D35" s="47">
        <f>0</f>
        <v>0</v>
      </c>
      <c r="E35" s="48">
        <f>E34</f>
        <v>8.7905756249999989</v>
      </c>
    </row>
    <row r="36" spans="2:5" ht="18.75">
      <c r="B36" s="58" t="s">
        <v>46</v>
      </c>
      <c r="C36" s="44">
        <f>C35</f>
        <v>30.756249999999998</v>
      </c>
      <c r="D36" s="44">
        <v>0</v>
      </c>
      <c r="E36" s="45">
        <f>E35</f>
        <v>8.7905756249999989</v>
      </c>
    </row>
    <row r="37" spans="2:5" ht="18.75">
      <c r="B37" s="46" t="s">
        <v>46</v>
      </c>
      <c r="C37" s="47">
        <f>C36</f>
        <v>30.756249999999998</v>
      </c>
      <c r="D37" s="47">
        <v>0</v>
      </c>
      <c r="E37" s="48">
        <f>E36</f>
        <v>8.7905756249999989</v>
      </c>
    </row>
    <row r="38" spans="2:5">
      <c r="B38" s="7"/>
      <c r="C38" s="28"/>
      <c r="D38" s="28"/>
      <c r="E38" s="29"/>
    </row>
    <row r="39" spans="2:5" ht="23.25">
      <c r="B39" s="39" t="s">
        <v>10</v>
      </c>
      <c r="C39" s="41" t="s">
        <v>3</v>
      </c>
      <c r="D39" s="41" t="s">
        <v>43</v>
      </c>
      <c r="E39" s="42" t="s">
        <v>44</v>
      </c>
    </row>
    <row r="40" spans="2:5" ht="18.75">
      <c r="B40" s="43" t="s">
        <v>46</v>
      </c>
      <c r="C40" s="44">
        <f>Calculator!B11/5</f>
        <v>24.604999999999997</v>
      </c>
      <c r="D40" s="44">
        <f>D34</f>
        <v>0</v>
      </c>
      <c r="E40" s="45">
        <f>Calculator!D11/5</f>
        <v>7.0324604999999991</v>
      </c>
    </row>
    <row r="41" spans="2:5" ht="18.75">
      <c r="B41" s="46" t="s">
        <v>46</v>
      </c>
      <c r="C41" s="47">
        <f>C40</f>
        <v>24.604999999999997</v>
      </c>
      <c r="D41" s="47">
        <f>D35</f>
        <v>0</v>
      </c>
      <c r="E41" s="48">
        <f>E40</f>
        <v>7.0324604999999991</v>
      </c>
    </row>
    <row r="42" spans="2:5" ht="18.75">
      <c r="B42" s="58" t="s">
        <v>46</v>
      </c>
      <c r="C42" s="44">
        <f>C40</f>
        <v>24.604999999999997</v>
      </c>
      <c r="D42" s="44">
        <v>0</v>
      </c>
      <c r="E42" s="45">
        <f>E41</f>
        <v>7.0324604999999991</v>
      </c>
    </row>
    <row r="43" spans="2:5" ht="18.75">
      <c r="B43" s="46" t="s">
        <v>46</v>
      </c>
      <c r="C43" s="47">
        <f>C40</f>
        <v>24.604999999999997</v>
      </c>
      <c r="D43" s="47">
        <v>0</v>
      </c>
      <c r="E43" s="48">
        <f>E42</f>
        <v>7.0324604999999991</v>
      </c>
    </row>
    <row r="44" spans="2:5" ht="18.75">
      <c r="B44" s="58" t="s">
        <v>46</v>
      </c>
      <c r="C44" s="44">
        <f>C40</f>
        <v>24.604999999999997</v>
      </c>
      <c r="D44" s="44">
        <v>0</v>
      </c>
      <c r="E44" s="45">
        <f>E43</f>
        <v>7.0324604999999991</v>
      </c>
    </row>
    <row r="45" spans="2:5">
      <c r="B45" s="59"/>
      <c r="C45" s="60"/>
      <c r="D45" s="60"/>
      <c r="E45" s="61"/>
    </row>
    <row r="46" spans="2:5" ht="23.25">
      <c r="B46" s="39" t="s">
        <v>14</v>
      </c>
      <c r="C46" s="41" t="s">
        <v>3</v>
      </c>
      <c r="D46" s="41" t="s">
        <v>43</v>
      </c>
      <c r="E46" s="42" t="s">
        <v>44</v>
      </c>
    </row>
    <row r="47" spans="2:5" ht="18.75">
      <c r="B47" s="43" t="s">
        <v>46</v>
      </c>
      <c r="C47" s="44">
        <f>Calculator!B11/6</f>
        <v>20.504166666666666</v>
      </c>
      <c r="D47" s="44">
        <f>D34</f>
        <v>0</v>
      </c>
      <c r="E47" s="45">
        <f>Calculator!D11/6</f>
        <v>5.8603837499999996</v>
      </c>
    </row>
    <row r="48" spans="2:5" ht="18.75">
      <c r="B48" s="46" t="s">
        <v>46</v>
      </c>
      <c r="C48" s="47">
        <f>C47</f>
        <v>20.504166666666666</v>
      </c>
      <c r="D48" s="47">
        <f>D35</f>
        <v>0</v>
      </c>
      <c r="E48" s="48">
        <f>E47</f>
        <v>5.8603837499999996</v>
      </c>
    </row>
    <row r="49" spans="2:5" ht="18.75">
      <c r="B49" s="58" t="s">
        <v>46</v>
      </c>
      <c r="C49" s="44">
        <f>C47</f>
        <v>20.504166666666666</v>
      </c>
      <c r="D49" s="44">
        <v>0</v>
      </c>
      <c r="E49" s="45">
        <f>E48</f>
        <v>5.8603837499999996</v>
      </c>
    </row>
    <row r="50" spans="2:5" ht="18.75">
      <c r="B50" s="46" t="s">
        <v>46</v>
      </c>
      <c r="C50" s="47">
        <f>C47</f>
        <v>20.504166666666666</v>
      </c>
      <c r="D50" s="47">
        <v>0</v>
      </c>
      <c r="E50" s="48">
        <f>E49</f>
        <v>5.8603837499999996</v>
      </c>
    </row>
    <row r="51" spans="2:5" ht="18.75">
      <c r="B51" s="58" t="s">
        <v>46</v>
      </c>
      <c r="C51" s="44">
        <f>C47</f>
        <v>20.504166666666666</v>
      </c>
      <c r="D51" s="44">
        <v>0</v>
      </c>
      <c r="E51" s="45">
        <f>E50</f>
        <v>5.8603837499999996</v>
      </c>
    </row>
    <row r="52" spans="2:5" ht="19.5" thickBot="1">
      <c r="B52" s="49" t="s">
        <v>46</v>
      </c>
      <c r="C52" s="50">
        <f>C48</f>
        <v>20.504166666666666</v>
      </c>
      <c r="D52" s="50">
        <v>0</v>
      </c>
      <c r="E52" s="51">
        <f>E51</f>
        <v>5.8603837499999996</v>
      </c>
    </row>
    <row r="53" spans="2:5" ht="18">
      <c r="B53" s="11"/>
      <c r="C53" s="32"/>
      <c r="D53" s="32"/>
      <c r="E53" s="32"/>
    </row>
    <row r="54" spans="2:5" ht="18">
      <c r="B54" s="11"/>
      <c r="C54" s="32"/>
      <c r="D54" s="32"/>
      <c r="E54" s="32"/>
    </row>
    <row r="55" spans="2:5" ht="18">
      <c r="B55" s="11"/>
      <c r="C55" s="32"/>
      <c r="D55" s="32"/>
      <c r="E55" s="32"/>
    </row>
    <row r="56" spans="2:5" ht="18">
      <c r="B56" s="11"/>
      <c r="C56" s="32"/>
      <c r="D56" s="32"/>
      <c r="E56" s="32"/>
    </row>
    <row r="57" spans="2:5" ht="18">
      <c r="B57" s="11"/>
      <c r="C57" s="32"/>
      <c r="D57" s="32"/>
      <c r="E57" s="32"/>
    </row>
    <row r="58" spans="2:5" ht="18">
      <c r="B58" s="11"/>
      <c r="C58" s="32"/>
      <c r="D58" s="32"/>
      <c r="E58" s="32"/>
    </row>
    <row r="59" spans="2:5" ht="18">
      <c r="B59" s="11"/>
      <c r="C59" s="32"/>
      <c r="D59" s="32"/>
      <c r="E59" s="32"/>
    </row>
    <row r="60" spans="2:5" ht="42.95" customHeight="1" thickBot="1">
      <c r="B60" s="11"/>
      <c r="C60" s="32"/>
      <c r="D60" s="32"/>
      <c r="E60" s="32"/>
    </row>
    <row r="61" spans="2:5" ht="130.35" customHeight="1">
      <c r="B61" s="99"/>
      <c r="C61" s="100"/>
      <c r="D61" s="100"/>
      <c r="E61" s="101"/>
    </row>
    <row r="62" spans="2:5" ht="45">
      <c r="B62" s="102" t="s">
        <v>27</v>
      </c>
      <c r="C62" s="103"/>
      <c r="D62" s="103"/>
      <c r="E62" s="104"/>
    </row>
    <row r="63" spans="2:5" ht="23.25">
      <c r="B63" s="39" t="s">
        <v>2</v>
      </c>
      <c r="C63" s="41" t="s">
        <v>3</v>
      </c>
      <c r="D63" s="41" t="s">
        <v>43</v>
      </c>
      <c r="E63" s="42" t="s">
        <v>44</v>
      </c>
    </row>
    <row r="64" spans="2:5" ht="18.75">
      <c r="B64" s="43" t="s">
        <v>46</v>
      </c>
      <c r="C64" s="44">
        <f>Calculator!B11/4</f>
        <v>30.756249999999998</v>
      </c>
      <c r="D64" s="44">
        <f>Calculator!C54*0.5</f>
        <v>0</v>
      </c>
      <c r="E64" s="45">
        <f>(Calculator!D11/4)*0.8</f>
        <v>7.0324604999999991</v>
      </c>
    </row>
    <row r="65" spans="2:5" ht="18.75">
      <c r="B65" s="46" t="s">
        <v>46</v>
      </c>
      <c r="C65" s="47">
        <f>C64</f>
        <v>30.756249999999998</v>
      </c>
      <c r="D65" s="47">
        <f>0</f>
        <v>0</v>
      </c>
      <c r="E65" s="48">
        <f>E64</f>
        <v>7.0324604999999991</v>
      </c>
    </row>
    <row r="66" spans="2:5" ht="18.75">
      <c r="B66" s="43" t="s">
        <v>46</v>
      </c>
      <c r="C66" s="44">
        <f>C65</f>
        <v>30.756249999999998</v>
      </c>
      <c r="D66" s="44">
        <v>0</v>
      </c>
      <c r="E66" s="45">
        <f>E65</f>
        <v>7.0324604999999991</v>
      </c>
    </row>
    <row r="67" spans="2:5" ht="18.75">
      <c r="B67" s="46" t="s">
        <v>46</v>
      </c>
      <c r="C67" s="47">
        <f>C66</f>
        <v>30.756249999999998</v>
      </c>
      <c r="D67" s="47">
        <v>0</v>
      </c>
      <c r="E67" s="48">
        <f>E66</f>
        <v>7.0324604999999991</v>
      </c>
    </row>
    <row r="68" spans="2:5">
      <c r="B68" s="7"/>
      <c r="C68" s="28"/>
      <c r="D68" s="28"/>
      <c r="E68" s="29"/>
    </row>
    <row r="69" spans="2:5" ht="23.25">
      <c r="B69" s="39" t="s">
        <v>10</v>
      </c>
      <c r="C69" s="41" t="s">
        <v>3</v>
      </c>
      <c r="D69" s="41" t="s">
        <v>43</v>
      </c>
      <c r="E69" s="42" t="s">
        <v>44</v>
      </c>
    </row>
    <row r="70" spans="2:5" ht="18.75">
      <c r="B70" s="43" t="s">
        <v>46</v>
      </c>
      <c r="C70" s="44">
        <f>Calculator!B11/5</f>
        <v>24.604999999999997</v>
      </c>
      <c r="D70" s="44">
        <f>D64</f>
        <v>0</v>
      </c>
      <c r="E70" s="52">
        <f>(Calculator!D13/5)*0.8</f>
        <v>5.3872</v>
      </c>
    </row>
    <row r="71" spans="2:5" ht="18.75">
      <c r="B71" s="46" t="s">
        <v>46</v>
      </c>
      <c r="C71" s="47">
        <f>C70</f>
        <v>24.604999999999997</v>
      </c>
      <c r="D71" s="47">
        <f>D65</f>
        <v>0</v>
      </c>
      <c r="E71" s="53">
        <f>E70</f>
        <v>5.3872</v>
      </c>
    </row>
    <row r="72" spans="2:5" ht="18.75">
      <c r="B72" s="43" t="s">
        <v>46</v>
      </c>
      <c r="C72" s="44">
        <f>C70</f>
        <v>24.604999999999997</v>
      </c>
      <c r="D72" s="44">
        <v>0</v>
      </c>
      <c r="E72" s="52">
        <f>E70</f>
        <v>5.3872</v>
      </c>
    </row>
    <row r="73" spans="2:5" ht="18.75">
      <c r="B73" s="46" t="s">
        <v>46</v>
      </c>
      <c r="C73" s="47">
        <f>C70</f>
        <v>24.604999999999997</v>
      </c>
      <c r="D73" s="47">
        <v>0</v>
      </c>
      <c r="E73" s="53">
        <f>E70</f>
        <v>5.3872</v>
      </c>
    </row>
    <row r="74" spans="2:5" ht="18.75">
      <c r="B74" s="43" t="s">
        <v>46</v>
      </c>
      <c r="C74" s="44">
        <f>C70</f>
        <v>24.604999999999997</v>
      </c>
      <c r="D74" s="44">
        <v>0</v>
      </c>
      <c r="E74" s="52">
        <f>E70</f>
        <v>5.3872</v>
      </c>
    </row>
    <row r="75" spans="2:5">
      <c r="B75" s="59"/>
      <c r="C75" s="60"/>
      <c r="D75" s="60"/>
      <c r="E75" s="61"/>
    </row>
    <row r="76" spans="2:5" ht="23.25">
      <c r="B76" s="39" t="s">
        <v>14</v>
      </c>
      <c r="C76" s="41" t="s">
        <v>3</v>
      </c>
      <c r="D76" s="41" t="s">
        <v>43</v>
      </c>
      <c r="E76" s="42" t="s">
        <v>44</v>
      </c>
    </row>
    <row r="77" spans="2:5" ht="18.75">
      <c r="B77" s="43" t="s">
        <v>46</v>
      </c>
      <c r="C77" s="44">
        <f>Calculator!B11/6</f>
        <v>20.504166666666666</v>
      </c>
      <c r="D77" s="44">
        <f>D64</f>
        <v>0</v>
      </c>
      <c r="E77" s="45">
        <f>Calculator!D12/6</f>
        <v>4.6883069999999991</v>
      </c>
    </row>
    <row r="78" spans="2:5" ht="18.75">
      <c r="B78" s="46" t="s">
        <v>46</v>
      </c>
      <c r="C78" s="47">
        <f>C77</f>
        <v>20.504166666666666</v>
      </c>
      <c r="D78" s="47">
        <f>D65</f>
        <v>0</v>
      </c>
      <c r="E78" s="48">
        <f>E77</f>
        <v>4.6883069999999991</v>
      </c>
    </row>
    <row r="79" spans="2:5" ht="18.75">
      <c r="B79" s="43" t="s">
        <v>46</v>
      </c>
      <c r="C79" s="44">
        <f>C77</f>
        <v>20.504166666666666</v>
      </c>
      <c r="D79" s="44">
        <v>0</v>
      </c>
      <c r="E79" s="45">
        <f>E77</f>
        <v>4.6883069999999991</v>
      </c>
    </row>
    <row r="80" spans="2:5" ht="18.75">
      <c r="B80" s="46" t="s">
        <v>46</v>
      </c>
      <c r="C80" s="47">
        <f>C77</f>
        <v>20.504166666666666</v>
      </c>
      <c r="D80" s="47">
        <v>0</v>
      </c>
      <c r="E80" s="48">
        <f>E77</f>
        <v>4.6883069999999991</v>
      </c>
    </row>
    <row r="81" spans="2:5" ht="18.75">
      <c r="B81" s="43" t="s">
        <v>46</v>
      </c>
      <c r="C81" s="44">
        <f>C77</f>
        <v>20.504166666666666</v>
      </c>
      <c r="D81" s="44">
        <v>0</v>
      </c>
      <c r="E81" s="45">
        <f>E77</f>
        <v>4.6883069999999991</v>
      </c>
    </row>
    <row r="82" spans="2:5" ht="19.5" thickBot="1">
      <c r="B82" s="49" t="s">
        <v>46</v>
      </c>
      <c r="C82" s="50">
        <f>C78</f>
        <v>20.504166666666666</v>
      </c>
      <c r="D82" s="50">
        <v>0</v>
      </c>
      <c r="E82" s="51">
        <f>E77</f>
        <v>4.6883069999999991</v>
      </c>
    </row>
    <row r="83" spans="2:5" ht="18">
      <c r="B83" s="11"/>
      <c r="C83" s="32"/>
      <c r="D83" s="32"/>
      <c r="E83" s="32"/>
    </row>
    <row r="84" spans="2:5" ht="18">
      <c r="B84" s="11"/>
      <c r="C84" s="32"/>
      <c r="D84" s="32"/>
      <c r="E84" s="32"/>
    </row>
    <row r="85" spans="2:5" ht="18">
      <c r="B85" s="11"/>
      <c r="C85" s="32"/>
      <c r="D85" s="32"/>
      <c r="E85" s="32"/>
    </row>
    <row r="86" spans="2:5" ht="18">
      <c r="B86" s="11"/>
      <c r="C86" s="32"/>
      <c r="D86" s="32"/>
      <c r="E86" s="32"/>
    </row>
    <row r="87" spans="2:5" ht="18">
      <c r="B87" s="11"/>
      <c r="C87" s="32"/>
      <c r="D87" s="32"/>
      <c r="E87" s="32"/>
    </row>
    <row r="88" spans="2:5" ht="18">
      <c r="B88" s="11"/>
      <c r="C88" s="32"/>
      <c r="D88" s="32"/>
      <c r="E88" s="32"/>
    </row>
    <row r="89" spans="2:5" ht="18">
      <c r="B89" s="11"/>
      <c r="C89" s="32"/>
      <c r="D89" s="32"/>
      <c r="E89" s="32"/>
    </row>
    <row r="90" spans="2:5" ht="18">
      <c r="B90" s="11"/>
      <c r="C90" s="32"/>
      <c r="D90" s="32"/>
      <c r="E90" s="32"/>
    </row>
    <row r="91" spans="2:5" ht="18">
      <c r="B91" s="11"/>
      <c r="C91" s="32"/>
      <c r="D91" s="32"/>
      <c r="E91" s="32"/>
    </row>
    <row r="92" spans="2:5" ht="18">
      <c r="B92" s="11"/>
      <c r="C92" s="32"/>
      <c r="D92" s="32"/>
      <c r="E92" s="32"/>
    </row>
    <row r="93" spans="2:5" ht="18">
      <c r="B93" s="11"/>
      <c r="C93" s="32"/>
      <c r="D93" s="32"/>
      <c r="E93" s="32"/>
    </row>
    <row r="94" spans="2:5" ht="18">
      <c r="B94" s="11"/>
      <c r="C94" s="32"/>
      <c r="D94" s="32"/>
      <c r="E94" s="32"/>
    </row>
    <row r="95" spans="2:5" ht="18">
      <c r="B95" s="11"/>
      <c r="C95" s="32"/>
      <c r="D95" s="32"/>
      <c r="E95" s="32"/>
    </row>
    <row r="96" spans="2:5" ht="18">
      <c r="B96" s="11"/>
      <c r="C96" s="32"/>
      <c r="D96" s="32"/>
      <c r="E96" s="32"/>
    </row>
    <row r="97" spans="2:5" ht="18">
      <c r="B97" s="11"/>
      <c r="C97" s="32"/>
      <c r="D97" s="32"/>
      <c r="E97" s="32"/>
    </row>
  </sheetData>
  <sheetProtection algorithmName="SHA-512" hashValue="0JEaT9r4XwqzpCSKapHSaY996ZiaWTbSZOhVe53SzSWHfyy9OSfwo3wstKtocbNWh3vCCvijc8u2i9z6yNMUkg==" saltValue="7RaavHhi5r9u/3krXe1rVw==" spinCount="100000" sheet="1" selectLockedCells="1"/>
  <mergeCells count="7">
    <mergeCell ref="B4:E4"/>
    <mergeCell ref="B32:E32"/>
    <mergeCell ref="B62:E62"/>
    <mergeCell ref="B2:E2"/>
    <mergeCell ref="C3:E3"/>
    <mergeCell ref="B31:E31"/>
    <mergeCell ref="B61:E6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11" defaultRowHeight="15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43"/>
  <sheetViews>
    <sheetView workbookViewId="0">
      <selection activeCell="D45" sqref="D45"/>
    </sheetView>
  </sheetViews>
  <sheetFormatPr defaultColWidth="11" defaultRowHeight="15.75"/>
  <cols>
    <col min="1" max="1" width="18.375" customWidth="1"/>
    <col min="8" max="8" width="15.375" customWidth="1"/>
  </cols>
  <sheetData>
    <row r="1" spans="1:11">
      <c r="A1" t="s">
        <v>47</v>
      </c>
      <c r="B1" t="s">
        <v>48</v>
      </c>
      <c r="C1" t="s">
        <v>49</v>
      </c>
      <c r="D1" t="s">
        <v>50</v>
      </c>
      <c r="H1" t="s">
        <v>51</v>
      </c>
      <c r="I1" t="s">
        <v>48</v>
      </c>
      <c r="J1" t="s">
        <v>52</v>
      </c>
      <c r="K1" t="s">
        <v>50</v>
      </c>
    </row>
    <row r="2" spans="1:11">
      <c r="A2" t="s">
        <v>53</v>
      </c>
      <c r="B2">
        <v>0.86</v>
      </c>
      <c r="C2">
        <v>0.57999999999999996</v>
      </c>
      <c r="D2">
        <v>0.31</v>
      </c>
      <c r="H2" t="s">
        <v>54</v>
      </c>
      <c r="I2">
        <v>1</v>
      </c>
      <c r="J2">
        <v>0.5</v>
      </c>
      <c r="K2">
        <v>0.35</v>
      </c>
    </row>
    <row r="3" spans="1:11">
      <c r="A3" t="s">
        <v>55</v>
      </c>
      <c r="B3">
        <v>0.85</v>
      </c>
      <c r="C3">
        <v>0.5</v>
      </c>
      <c r="D3">
        <v>0.3</v>
      </c>
      <c r="H3" t="s">
        <v>56</v>
      </c>
      <c r="I3">
        <v>1</v>
      </c>
      <c r="J3">
        <v>0.5</v>
      </c>
      <c r="K3">
        <v>0.32500000000000001</v>
      </c>
    </row>
    <row r="4" spans="1:11">
      <c r="A4" t="s">
        <v>57</v>
      </c>
      <c r="B4">
        <v>0.8</v>
      </c>
      <c r="C4">
        <v>0.5</v>
      </c>
      <c r="D4">
        <v>0.28999999999999998</v>
      </c>
      <c r="H4" t="s">
        <v>58</v>
      </c>
      <c r="I4">
        <v>0.95</v>
      </c>
      <c r="J4">
        <v>0.5</v>
      </c>
      <c r="K4">
        <v>0.3</v>
      </c>
    </row>
    <row r="5" spans="1:11">
      <c r="A5" t="s">
        <v>59</v>
      </c>
      <c r="B5">
        <v>0.75</v>
      </c>
      <c r="C5">
        <v>0.5</v>
      </c>
      <c r="D5">
        <v>0.28000000000000003</v>
      </c>
      <c r="H5" t="s">
        <v>60</v>
      </c>
      <c r="I5">
        <v>0.9</v>
      </c>
      <c r="J5">
        <v>0.5</v>
      </c>
      <c r="K5">
        <v>0.28999999999999998</v>
      </c>
    </row>
    <row r="6" spans="1:11">
      <c r="A6" t="s">
        <v>61</v>
      </c>
      <c r="B6">
        <v>0.72499999999999998</v>
      </c>
      <c r="C6">
        <v>0.5</v>
      </c>
      <c r="D6">
        <v>0.27</v>
      </c>
      <c r="H6" t="s">
        <v>62</v>
      </c>
      <c r="I6">
        <v>0.85</v>
      </c>
      <c r="J6">
        <v>0.5</v>
      </c>
      <c r="K6">
        <v>0.28000000000000003</v>
      </c>
    </row>
    <row r="7" spans="1:11">
      <c r="A7" t="s">
        <v>34</v>
      </c>
      <c r="B7">
        <v>0.7</v>
      </c>
      <c r="C7">
        <v>0.5</v>
      </c>
      <c r="D7">
        <v>0.26</v>
      </c>
      <c r="H7" t="s">
        <v>63</v>
      </c>
      <c r="I7">
        <v>0.8</v>
      </c>
      <c r="J7">
        <v>0.5</v>
      </c>
      <c r="K7">
        <v>0.27</v>
      </c>
    </row>
    <row r="8" spans="1:11">
      <c r="A8" t="s">
        <v>64</v>
      </c>
      <c r="B8">
        <v>0.65</v>
      </c>
      <c r="C8">
        <v>0.5</v>
      </c>
      <c r="D8">
        <v>0.25</v>
      </c>
      <c r="H8" t="s">
        <v>65</v>
      </c>
      <c r="I8">
        <v>0.75</v>
      </c>
      <c r="J8">
        <v>0.4</v>
      </c>
      <c r="K8">
        <v>0.26</v>
      </c>
    </row>
    <row r="9" spans="1:11">
      <c r="A9" t="s">
        <v>66</v>
      </c>
      <c r="B9">
        <v>0.625</v>
      </c>
      <c r="C9">
        <v>0.45</v>
      </c>
      <c r="D9">
        <v>0.24</v>
      </c>
    </row>
    <row r="10" spans="1:11">
      <c r="A10" t="s">
        <v>67</v>
      </c>
      <c r="B10">
        <v>0.57499999999999996</v>
      </c>
      <c r="C10">
        <v>0.4</v>
      </c>
      <c r="D10">
        <v>0.23</v>
      </c>
    </row>
    <row r="11" spans="1:11">
      <c r="A11" t="s">
        <v>68</v>
      </c>
      <c r="B11">
        <v>0.5</v>
      </c>
      <c r="C11">
        <v>0.3</v>
      </c>
      <c r="D11">
        <v>0.22</v>
      </c>
    </row>
    <row r="12" spans="1:11">
      <c r="A12" t="s">
        <v>54</v>
      </c>
      <c r="B12">
        <v>1</v>
      </c>
      <c r="C12">
        <v>0.5</v>
      </c>
      <c r="D12">
        <v>0.35</v>
      </c>
    </row>
    <row r="13" spans="1:11">
      <c r="A13" t="s">
        <v>56</v>
      </c>
      <c r="B13">
        <v>1</v>
      </c>
      <c r="C13">
        <v>0.5</v>
      </c>
      <c r="D13">
        <v>0.32500000000000001</v>
      </c>
    </row>
    <row r="14" spans="1:11">
      <c r="A14" t="s">
        <v>58</v>
      </c>
      <c r="B14">
        <v>0.95</v>
      </c>
      <c r="C14">
        <v>0.5</v>
      </c>
      <c r="D14">
        <v>0.3</v>
      </c>
    </row>
    <row r="15" spans="1:11">
      <c r="A15" t="s">
        <v>60</v>
      </c>
      <c r="B15">
        <v>0.9</v>
      </c>
      <c r="C15">
        <v>0.5</v>
      </c>
      <c r="D15">
        <v>0.28999999999999998</v>
      </c>
    </row>
    <row r="16" spans="1:11">
      <c r="A16" t="s">
        <v>62</v>
      </c>
      <c r="B16">
        <v>0.85</v>
      </c>
      <c r="C16">
        <v>0.5</v>
      </c>
      <c r="D16">
        <v>0.28000000000000003</v>
      </c>
    </row>
    <row r="17" spans="1:13">
      <c r="A17" t="s">
        <v>63</v>
      </c>
      <c r="B17">
        <v>0.8</v>
      </c>
      <c r="C17">
        <v>0.5</v>
      </c>
      <c r="D17">
        <v>0.27</v>
      </c>
    </row>
    <row r="18" spans="1:13">
      <c r="A18" t="s">
        <v>65</v>
      </c>
      <c r="B18">
        <v>0.75</v>
      </c>
      <c r="C18">
        <v>0.4</v>
      </c>
      <c r="D18">
        <v>0.26</v>
      </c>
    </row>
    <row r="21" spans="1:13">
      <c r="F21" t="s">
        <v>69</v>
      </c>
    </row>
    <row r="22" spans="1:13">
      <c r="A22">
        <v>120</v>
      </c>
      <c r="B22">
        <f t="shared" ref="B22:B31" si="0">(A22*B2)*4</f>
        <v>412.8</v>
      </c>
      <c r="C22">
        <f t="shared" ref="C22:C31" si="1">(A22*C2)*4</f>
        <v>278.39999999999998</v>
      </c>
      <c r="D22">
        <f t="shared" ref="D22:D31" si="2">(A22*D2)*9</f>
        <v>334.8</v>
      </c>
      <c r="E22">
        <f t="shared" ref="E22:E31" si="3">SUM(B22:D22)</f>
        <v>1026</v>
      </c>
      <c r="F22">
        <f t="shared" ref="F22:F31" si="4">E22/A22</f>
        <v>8.5500000000000007</v>
      </c>
      <c r="H22">
        <v>150</v>
      </c>
      <c r="I22">
        <f t="shared" ref="I22:I28" si="5">(H22*I2)*4</f>
        <v>600</v>
      </c>
      <c r="J22">
        <f t="shared" ref="J22:J28" si="6">(H22*J2)*4</f>
        <v>300</v>
      </c>
      <c r="K22">
        <f t="shared" ref="K22:K28" si="7">(H22*K2)*9</f>
        <v>472.5</v>
      </c>
      <c r="L22">
        <f>SUM(I22:K22)</f>
        <v>1372.5</v>
      </c>
      <c r="M22">
        <f>L22/H22</f>
        <v>9.15</v>
      </c>
    </row>
    <row r="23" spans="1:13">
      <c r="A23">
        <v>135</v>
      </c>
      <c r="B23">
        <f t="shared" si="0"/>
        <v>459</v>
      </c>
      <c r="C23">
        <f t="shared" si="1"/>
        <v>270</v>
      </c>
      <c r="D23">
        <f t="shared" si="2"/>
        <v>364.5</v>
      </c>
      <c r="E23">
        <f t="shared" si="3"/>
        <v>1093.5</v>
      </c>
      <c r="F23">
        <f t="shared" si="4"/>
        <v>8.1</v>
      </c>
      <c r="H23">
        <v>151</v>
      </c>
      <c r="I23">
        <f t="shared" si="5"/>
        <v>604</v>
      </c>
      <c r="J23">
        <f t="shared" si="6"/>
        <v>302</v>
      </c>
      <c r="K23">
        <f t="shared" si="7"/>
        <v>441.67500000000001</v>
      </c>
      <c r="L23">
        <f t="shared" ref="L23:L28" si="8">SUM(I23:K23)</f>
        <v>1347.675</v>
      </c>
      <c r="M23">
        <f t="shared" ref="M23:M28" si="9">L23/H23</f>
        <v>8.9249999999999989</v>
      </c>
    </row>
    <row r="24" spans="1:13">
      <c r="A24">
        <v>150</v>
      </c>
      <c r="B24">
        <f t="shared" si="0"/>
        <v>480</v>
      </c>
      <c r="C24">
        <f t="shared" si="1"/>
        <v>300</v>
      </c>
      <c r="D24">
        <f t="shared" si="2"/>
        <v>391.5</v>
      </c>
      <c r="E24">
        <f t="shared" si="3"/>
        <v>1171.5</v>
      </c>
      <c r="F24">
        <f t="shared" si="4"/>
        <v>7.81</v>
      </c>
      <c r="H24">
        <v>176</v>
      </c>
      <c r="I24">
        <f t="shared" si="5"/>
        <v>668.8</v>
      </c>
      <c r="J24">
        <f t="shared" si="6"/>
        <v>352</v>
      </c>
      <c r="K24">
        <f t="shared" si="7"/>
        <v>475.2</v>
      </c>
      <c r="L24">
        <f t="shared" si="8"/>
        <v>1496</v>
      </c>
      <c r="M24">
        <f t="shared" si="9"/>
        <v>8.5</v>
      </c>
    </row>
    <row r="25" spans="1:13">
      <c r="A25">
        <v>165</v>
      </c>
      <c r="B25">
        <f t="shared" si="0"/>
        <v>495</v>
      </c>
      <c r="C25">
        <f t="shared" si="1"/>
        <v>330</v>
      </c>
      <c r="D25">
        <f t="shared" si="2"/>
        <v>415.8</v>
      </c>
      <c r="E25">
        <f t="shared" si="3"/>
        <v>1240.8</v>
      </c>
      <c r="F25">
        <f t="shared" si="4"/>
        <v>7.52</v>
      </c>
      <c r="H25">
        <v>201</v>
      </c>
      <c r="I25">
        <f t="shared" si="5"/>
        <v>723.6</v>
      </c>
      <c r="J25">
        <f t="shared" si="6"/>
        <v>402</v>
      </c>
      <c r="K25">
        <f t="shared" si="7"/>
        <v>524.61</v>
      </c>
      <c r="L25">
        <f t="shared" si="8"/>
        <v>1650.21</v>
      </c>
      <c r="M25">
        <f t="shared" si="9"/>
        <v>8.2100000000000009</v>
      </c>
    </row>
    <row r="26" spans="1:13">
      <c r="A26">
        <v>180</v>
      </c>
      <c r="B26">
        <f t="shared" si="0"/>
        <v>522</v>
      </c>
      <c r="C26">
        <f t="shared" si="1"/>
        <v>360</v>
      </c>
      <c r="D26">
        <f t="shared" si="2"/>
        <v>437.40000000000003</v>
      </c>
      <c r="E26">
        <f t="shared" si="3"/>
        <v>1319.4</v>
      </c>
      <c r="F26">
        <f t="shared" si="4"/>
        <v>7.33</v>
      </c>
      <c r="H26">
        <v>226</v>
      </c>
      <c r="I26">
        <f t="shared" si="5"/>
        <v>768.4</v>
      </c>
      <c r="J26">
        <f t="shared" si="6"/>
        <v>452</v>
      </c>
      <c r="K26">
        <f t="shared" si="7"/>
        <v>569.5200000000001</v>
      </c>
      <c r="L26">
        <f t="shared" si="8"/>
        <v>1789.92</v>
      </c>
      <c r="M26">
        <f t="shared" si="9"/>
        <v>7.92</v>
      </c>
    </row>
    <row r="27" spans="1:13">
      <c r="A27">
        <v>200</v>
      </c>
      <c r="B27">
        <f t="shared" si="0"/>
        <v>560</v>
      </c>
      <c r="C27">
        <f t="shared" si="1"/>
        <v>400</v>
      </c>
      <c r="D27">
        <f t="shared" si="2"/>
        <v>468</v>
      </c>
      <c r="E27">
        <f t="shared" si="3"/>
        <v>1428</v>
      </c>
      <c r="F27">
        <f t="shared" si="4"/>
        <v>7.14</v>
      </c>
      <c r="H27">
        <v>251</v>
      </c>
      <c r="I27">
        <f t="shared" si="5"/>
        <v>803.2</v>
      </c>
      <c r="J27">
        <f t="shared" si="6"/>
        <v>502</v>
      </c>
      <c r="K27">
        <f t="shared" si="7"/>
        <v>609.93000000000006</v>
      </c>
      <c r="L27">
        <f t="shared" si="8"/>
        <v>1915.13</v>
      </c>
      <c r="M27">
        <f t="shared" si="9"/>
        <v>7.6300000000000008</v>
      </c>
    </row>
    <row r="28" spans="1:13">
      <c r="A28">
        <v>225</v>
      </c>
      <c r="B28">
        <f t="shared" si="0"/>
        <v>585</v>
      </c>
      <c r="C28">
        <f t="shared" si="1"/>
        <v>450</v>
      </c>
      <c r="D28">
        <f t="shared" si="2"/>
        <v>506.25</v>
      </c>
      <c r="E28">
        <f t="shared" si="3"/>
        <v>1541.25</v>
      </c>
      <c r="F28">
        <f t="shared" si="4"/>
        <v>6.85</v>
      </c>
      <c r="H28">
        <v>300</v>
      </c>
      <c r="I28">
        <f t="shared" si="5"/>
        <v>900</v>
      </c>
      <c r="J28">
        <f t="shared" si="6"/>
        <v>480</v>
      </c>
      <c r="K28">
        <f t="shared" si="7"/>
        <v>702</v>
      </c>
      <c r="L28">
        <f t="shared" si="8"/>
        <v>2082</v>
      </c>
      <c r="M28">
        <f t="shared" si="9"/>
        <v>6.94</v>
      </c>
    </row>
    <row r="29" spans="1:13">
      <c r="A29">
        <v>250</v>
      </c>
      <c r="B29">
        <f t="shared" si="0"/>
        <v>625</v>
      </c>
      <c r="C29">
        <f t="shared" si="1"/>
        <v>450</v>
      </c>
      <c r="D29">
        <f t="shared" si="2"/>
        <v>540</v>
      </c>
      <c r="E29">
        <f t="shared" si="3"/>
        <v>1615</v>
      </c>
      <c r="F29">
        <f t="shared" si="4"/>
        <v>6.46</v>
      </c>
    </row>
    <row r="30" spans="1:13">
      <c r="A30">
        <v>300</v>
      </c>
      <c r="B30">
        <f t="shared" si="0"/>
        <v>690</v>
      </c>
      <c r="C30">
        <f t="shared" si="1"/>
        <v>480</v>
      </c>
      <c r="D30">
        <f t="shared" si="2"/>
        <v>621</v>
      </c>
      <c r="E30">
        <f t="shared" si="3"/>
        <v>1791</v>
      </c>
      <c r="F30">
        <f t="shared" si="4"/>
        <v>5.97</v>
      </c>
    </row>
    <row r="31" spans="1:13">
      <c r="A31">
        <v>350</v>
      </c>
      <c r="B31">
        <f t="shared" si="0"/>
        <v>700</v>
      </c>
      <c r="C31">
        <f t="shared" si="1"/>
        <v>420</v>
      </c>
      <c r="D31">
        <f t="shared" si="2"/>
        <v>693</v>
      </c>
      <c r="E31">
        <f t="shared" si="3"/>
        <v>1813</v>
      </c>
      <c r="F31">
        <f t="shared" si="4"/>
        <v>5.18</v>
      </c>
    </row>
    <row r="34" spans="1:4">
      <c r="A34">
        <v>115</v>
      </c>
      <c r="B34" s="20">
        <f>B22/4</f>
        <v>103.2</v>
      </c>
      <c r="C34" s="20">
        <f>C22/4</f>
        <v>69.599999999999994</v>
      </c>
      <c r="D34" s="20">
        <f>D22/9</f>
        <v>37.200000000000003</v>
      </c>
    </row>
    <row r="35" spans="1:4">
      <c r="A35">
        <v>135</v>
      </c>
      <c r="B35" s="20">
        <f t="shared" ref="B35:C43" si="10">B23/4</f>
        <v>114.75</v>
      </c>
      <c r="C35" s="20">
        <f t="shared" si="10"/>
        <v>67.5</v>
      </c>
      <c r="D35" s="20">
        <f t="shared" ref="D35:D43" si="11">D23/9</f>
        <v>40.5</v>
      </c>
    </row>
    <row r="36" spans="1:4">
      <c r="A36">
        <v>150</v>
      </c>
      <c r="B36" s="20">
        <f t="shared" si="10"/>
        <v>120</v>
      </c>
      <c r="C36" s="20">
        <f t="shared" si="10"/>
        <v>75</v>
      </c>
      <c r="D36" s="20">
        <f t="shared" si="11"/>
        <v>43.5</v>
      </c>
    </row>
    <row r="37" spans="1:4">
      <c r="A37">
        <v>165</v>
      </c>
      <c r="B37" s="20">
        <f t="shared" si="10"/>
        <v>123.75</v>
      </c>
      <c r="C37" s="20">
        <f t="shared" si="10"/>
        <v>82.5</v>
      </c>
      <c r="D37" s="20">
        <f t="shared" si="11"/>
        <v>46.2</v>
      </c>
    </row>
    <row r="38" spans="1:4">
      <c r="A38">
        <v>180</v>
      </c>
      <c r="B38" s="20">
        <f t="shared" si="10"/>
        <v>130.5</v>
      </c>
      <c r="C38" s="20">
        <f t="shared" si="10"/>
        <v>90</v>
      </c>
      <c r="D38" s="20">
        <f t="shared" si="11"/>
        <v>48.6</v>
      </c>
    </row>
    <row r="39" spans="1:4">
      <c r="A39">
        <v>200</v>
      </c>
      <c r="B39" s="20">
        <f t="shared" si="10"/>
        <v>140</v>
      </c>
      <c r="C39" s="20">
        <f t="shared" si="10"/>
        <v>100</v>
      </c>
      <c r="D39" s="20">
        <f t="shared" si="11"/>
        <v>52</v>
      </c>
    </row>
    <row r="40" spans="1:4">
      <c r="A40">
        <v>225</v>
      </c>
      <c r="B40" s="20">
        <f t="shared" si="10"/>
        <v>146.25</v>
      </c>
      <c r="C40" s="20">
        <f t="shared" si="10"/>
        <v>112.5</v>
      </c>
      <c r="D40" s="20">
        <f t="shared" si="11"/>
        <v>56.25</v>
      </c>
    </row>
    <row r="41" spans="1:4">
      <c r="A41">
        <v>250</v>
      </c>
      <c r="B41" s="20">
        <f t="shared" si="10"/>
        <v>156.25</v>
      </c>
      <c r="C41" s="20">
        <f t="shared" si="10"/>
        <v>112.5</v>
      </c>
      <c r="D41" s="20">
        <f t="shared" si="11"/>
        <v>60</v>
      </c>
    </row>
    <row r="42" spans="1:4">
      <c r="A42">
        <v>300</v>
      </c>
      <c r="B42" s="20">
        <f t="shared" si="10"/>
        <v>172.5</v>
      </c>
      <c r="C42" s="20">
        <f t="shared" si="10"/>
        <v>120</v>
      </c>
      <c r="D42" s="20">
        <f t="shared" si="11"/>
        <v>69</v>
      </c>
    </row>
    <row r="43" spans="1:4">
      <c r="A43">
        <v>350</v>
      </c>
      <c r="B43" s="20">
        <f t="shared" si="10"/>
        <v>175</v>
      </c>
      <c r="C43" s="20">
        <f t="shared" si="10"/>
        <v>105</v>
      </c>
      <c r="D43" s="20">
        <f t="shared" si="11"/>
        <v>77</v>
      </c>
    </row>
  </sheetData>
  <sheetProtection algorithmName="SHA-512" hashValue="sP0mLzyGvg1Qq5Mp4pNsB/gffnntmrLuTH888A+O+aRknf+y4UyhACS2hR+JO1MbrmJeNqXRJPEnaUkLHe9CUA==" saltValue="5RYUYjP+MzU34LvCMMRsw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736332A698E4686025D89B64D3842" ma:contentTypeVersion="13" ma:contentTypeDescription="Create a new document." ma:contentTypeScope="" ma:versionID="24c0e12d179f01fd96733bea2930a455">
  <xsd:schema xmlns:xsd="http://www.w3.org/2001/XMLSchema" xmlns:xs="http://www.w3.org/2001/XMLSchema" xmlns:p="http://schemas.microsoft.com/office/2006/metadata/properties" xmlns:ns2="8c2e13a4-257b-4918-b1c8-202f6eb83727" xmlns:ns3="8e936421-e9fd-4938-86a4-77328efd2ddd" targetNamespace="http://schemas.microsoft.com/office/2006/metadata/properties" ma:root="true" ma:fieldsID="3cda4523a9d91ff3a92f0ba477662d6a" ns2:_="" ns3:_="">
    <xsd:import namespace="8c2e13a4-257b-4918-b1c8-202f6eb83727"/>
    <xsd:import namespace="8e936421-e9fd-4938-86a4-77328efd2dd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pictur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2e13a4-257b-4918-b1c8-202f6eb8372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936421-e9fd-4938-86a4-77328efd2d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picture" ma:index="18" nillable="true" ma:displayName="picture" ma:format="Image" ma:internalName="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icture xmlns="8e936421-e9fd-4938-86a4-77328efd2ddd">
      <Url xsi:nil="true"/>
      <Description xsi:nil="true"/>
    </pictur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1CBADB-8CA3-4420-9436-D0D4BAE80A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2e13a4-257b-4918-b1c8-202f6eb83727"/>
    <ds:schemaRef ds:uri="8e936421-e9fd-4938-86a4-77328efd2d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086C31-0B0A-49AE-AAE7-376BCBBC2FCF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8e936421-e9fd-4938-86a4-77328efd2ddd"/>
    <ds:schemaRef ds:uri="8c2e13a4-257b-4918-b1c8-202f6eb83727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E5DEC88-C492-45B0-8466-92B1793F77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All Phases </vt:lpstr>
      <vt:lpstr>Calculator</vt:lpstr>
      <vt:lpstr>Phase 1</vt:lpstr>
      <vt:lpstr>Phase 2</vt:lpstr>
      <vt:lpstr>Phase 3</vt:lpstr>
      <vt:lpstr>Phase 4</vt:lpstr>
      <vt:lpstr>Sheet1</vt:lpstr>
      <vt:lpstr>Percentages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Wilber</dc:creator>
  <cp:keywords/>
  <dc:description/>
  <cp:lastModifiedBy>Windows User</cp:lastModifiedBy>
  <cp:revision/>
  <dcterms:created xsi:type="dcterms:W3CDTF">2018-11-05T19:20:28Z</dcterms:created>
  <dcterms:modified xsi:type="dcterms:W3CDTF">2019-12-18T14:15:53Z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0x0101009CA736332A698E4686025D89B64D3842</vt:lpwstr>
  </property>
  <property fmtid="{D5CDD505-2E9C-101B-9397-08002B2CF9AE}" pid="3" name="AuthorIds_UIVersion_7680">
    <vt:lpwstr>34</vt:lpwstr>
  </property>
</Properties>
</file>